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6020" windowHeight="12405"/>
  </bookViews>
  <sheets>
    <sheet name="Минстрой" sheetId="4" r:id="rId1"/>
    <sheet name="Лист1" sheetId="5" r:id="rId2"/>
  </sheets>
  <definedNames>
    <definedName name="_xlnm._FilterDatabase" localSheetId="0" hidden="1">Минстрой!$A$12:$Z$506</definedName>
    <definedName name="_xlnm.Print_Area" localSheetId="0">Минстрой!$A$1:$Y$502</definedName>
  </definedNames>
  <calcPr calcId="125725"/>
</workbook>
</file>

<file path=xl/calcChain.xml><?xml version="1.0" encoding="utf-8"?>
<calcChain xmlns="http://schemas.openxmlformats.org/spreadsheetml/2006/main">
  <c r="F13" i="4"/>
  <c r="H72"/>
  <c r="H71"/>
  <c r="F92" l="1"/>
  <c r="F453"/>
  <c r="E453" s="1"/>
  <c r="I413"/>
  <c r="F413" s="1"/>
  <c r="E413" s="1"/>
  <c r="I414"/>
  <c r="F344"/>
  <c r="E344" s="1"/>
  <c r="F345"/>
  <c r="E345" s="1"/>
  <c r="F346"/>
  <c r="E346" s="1"/>
  <c r="F347"/>
  <c r="E347" s="1"/>
  <c r="F349"/>
  <c r="E349" s="1"/>
  <c r="F350"/>
  <c r="E350" s="1"/>
  <c r="F351"/>
  <c r="E351" s="1"/>
  <c r="F352"/>
  <c r="E352" s="1"/>
  <c r="F353"/>
  <c r="E353" s="1"/>
  <c r="F354"/>
  <c r="E354" s="1"/>
  <c r="F355"/>
  <c r="E355" s="1"/>
  <c r="F356"/>
  <c r="E356" s="1"/>
  <c r="F357"/>
  <c r="E357" s="1"/>
  <c r="F358"/>
  <c r="E358" s="1"/>
  <c r="F359"/>
  <c r="E359" s="1"/>
  <c r="F360"/>
  <c r="E360" s="1"/>
  <c r="F361"/>
  <c r="E361" s="1"/>
  <c r="F362"/>
  <c r="E362" s="1"/>
  <c r="F363"/>
  <c r="E363" s="1"/>
  <c r="F366"/>
  <c r="E366" s="1"/>
  <c r="F368"/>
  <c r="E368" s="1"/>
  <c r="F372"/>
  <c r="E372" s="1"/>
  <c r="F373"/>
  <c r="E373" s="1"/>
  <c r="F374"/>
  <c r="E374" s="1"/>
  <c r="F375"/>
  <c r="E375" s="1"/>
  <c r="F376"/>
  <c r="E376" s="1"/>
  <c r="F377"/>
  <c r="E377" s="1"/>
  <c r="F378"/>
  <c r="E378" s="1"/>
  <c r="F379"/>
  <c r="E379" s="1"/>
  <c r="F380"/>
  <c r="E380" s="1"/>
  <c r="F383"/>
  <c r="E383" s="1"/>
  <c r="F384"/>
  <c r="E384" s="1"/>
  <c r="F385"/>
  <c r="E385" s="1"/>
  <c r="F386"/>
  <c r="E386" s="1"/>
  <c r="F387"/>
  <c r="E387" s="1"/>
  <c r="F388"/>
  <c r="E388" s="1"/>
  <c r="F389"/>
  <c r="E389" s="1"/>
  <c r="F390"/>
  <c r="E390" s="1"/>
  <c r="F391"/>
  <c r="E391" s="1"/>
  <c r="F393"/>
  <c r="E393" s="1"/>
  <c r="F396"/>
  <c r="E396" s="1"/>
  <c r="F397"/>
  <c r="E397" s="1"/>
  <c r="F398"/>
  <c r="E398" s="1"/>
  <c r="F400"/>
  <c r="E400" s="1"/>
  <c r="F402"/>
  <c r="E402" s="1"/>
  <c r="F404"/>
  <c r="E404" s="1"/>
  <c r="F405"/>
  <c r="E405" s="1"/>
  <c r="F406"/>
  <c r="E406" s="1"/>
  <c r="F407"/>
  <c r="E407" s="1"/>
  <c r="F408"/>
  <c r="E408" s="1"/>
  <c r="F409"/>
  <c r="E409" s="1"/>
  <c r="F410"/>
  <c r="E410" s="1"/>
  <c r="F411"/>
  <c r="E411" s="1"/>
  <c r="F412"/>
  <c r="E412" s="1"/>
  <c r="F414"/>
  <c r="E414" s="1"/>
  <c r="F415"/>
  <c r="E415" s="1"/>
  <c r="F416"/>
  <c r="E416" s="1"/>
  <c r="F417"/>
  <c r="E417" s="1"/>
  <c r="F418"/>
  <c r="E418" s="1"/>
  <c r="F419"/>
  <c r="E419" s="1"/>
  <c r="F420"/>
  <c r="E420" s="1"/>
  <c r="F421"/>
  <c r="E421" s="1"/>
  <c r="F422"/>
  <c r="E422" s="1"/>
  <c r="F423"/>
  <c r="E423" s="1"/>
  <c r="F424"/>
  <c r="E424" s="1"/>
  <c r="F425"/>
  <c r="E425" s="1"/>
  <c r="F426"/>
  <c r="E426" s="1"/>
  <c r="F427"/>
  <c r="E427" s="1"/>
  <c r="F428"/>
  <c r="E428" s="1"/>
  <c r="F429"/>
  <c r="E429" s="1"/>
  <c r="F430"/>
  <c r="E430" s="1"/>
  <c r="F431"/>
  <c r="F432"/>
  <c r="E432" s="1"/>
  <c r="F433"/>
  <c r="E433" s="1"/>
  <c r="F434"/>
  <c r="E434" s="1"/>
  <c r="F435"/>
  <c r="E435" s="1"/>
  <c r="F436"/>
  <c r="E436" s="1"/>
  <c r="F437"/>
  <c r="E437" s="1"/>
  <c r="F438"/>
  <c r="E438" s="1"/>
  <c r="F439"/>
  <c r="E439" s="1"/>
  <c r="F440"/>
  <c r="E440" s="1"/>
  <c r="F441"/>
  <c r="E441" s="1"/>
  <c r="F443"/>
  <c r="E443" s="1"/>
  <c r="F444"/>
  <c r="E444" s="1"/>
  <c r="F446"/>
  <c r="E446" s="1"/>
  <c r="F448"/>
  <c r="E448" s="1"/>
  <c r="F449"/>
  <c r="E449" s="1"/>
  <c r="F450"/>
  <c r="E450" s="1"/>
  <c r="F451"/>
  <c r="E451" s="1"/>
  <c r="F452"/>
  <c r="E452" s="1"/>
  <c r="F454"/>
  <c r="E454" s="1"/>
  <c r="F455"/>
  <c r="E455" s="1"/>
  <c r="F456"/>
  <c r="E456" s="1"/>
  <c r="F457"/>
  <c r="E457" s="1"/>
  <c r="F458"/>
  <c r="E458" s="1"/>
  <c r="F459"/>
  <c r="E459" s="1"/>
  <c r="F460"/>
  <c r="E460" s="1"/>
  <c r="F461"/>
  <c r="E461" s="1"/>
  <c r="F462"/>
  <c r="E462" s="1"/>
  <c r="F463"/>
  <c r="E463" s="1"/>
  <c r="F464"/>
  <c r="E464" s="1"/>
  <c r="F465"/>
  <c r="E465" s="1"/>
  <c r="F466"/>
  <c r="E466" s="1"/>
  <c r="F467"/>
  <c r="E467" s="1"/>
  <c r="F468"/>
  <c r="E468" s="1"/>
  <c r="F469"/>
  <c r="E469" s="1"/>
  <c r="F470"/>
  <c r="E470" s="1"/>
  <c r="F471"/>
  <c r="E471" s="1"/>
  <c r="F472"/>
  <c r="E472" s="1"/>
  <c r="F473"/>
  <c r="E473" s="1"/>
  <c r="F474"/>
  <c r="E474" s="1"/>
  <c r="F475"/>
  <c r="E475" s="1"/>
  <c r="F476"/>
  <c r="E476" s="1"/>
  <c r="F477"/>
  <c r="E477" s="1"/>
  <c r="F478"/>
  <c r="E478" s="1"/>
  <c r="F479"/>
  <c r="E479" s="1"/>
  <c r="F480"/>
  <c r="E480" s="1"/>
  <c r="F481"/>
  <c r="E481" s="1"/>
  <c r="F482"/>
  <c r="E482" s="1"/>
  <c r="F483"/>
  <c r="E483" s="1"/>
  <c r="F484"/>
  <c r="E484" s="1"/>
  <c r="F486"/>
  <c r="E486" s="1"/>
  <c r="F487"/>
  <c r="E487" s="1"/>
  <c r="F488"/>
  <c r="E488" s="1"/>
  <c r="F489"/>
  <c r="E489" s="1"/>
  <c r="F490"/>
  <c r="E490" s="1"/>
  <c r="F491"/>
  <c r="E491" s="1"/>
  <c r="F492"/>
  <c r="E492" s="1"/>
  <c r="F493"/>
  <c r="E493" s="1"/>
  <c r="F494"/>
  <c r="E494" s="1"/>
  <c r="F495"/>
  <c r="E495" s="1"/>
  <c r="F496"/>
  <c r="E496" s="1"/>
  <c r="F497"/>
  <c r="E497" s="1"/>
  <c r="F498"/>
  <c r="E498" s="1"/>
  <c r="F499"/>
  <c r="E499" s="1"/>
  <c r="F500"/>
  <c r="E500" s="1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2"/>
  <c r="F333"/>
  <c r="F334"/>
  <c r="F335"/>
  <c r="F336"/>
  <c r="F337"/>
  <c r="F338"/>
  <c r="F339"/>
  <c r="F340"/>
  <c r="F267"/>
  <c r="F268"/>
  <c r="F269"/>
  <c r="F270"/>
  <c r="F271"/>
  <c r="F273"/>
  <c r="F274"/>
  <c r="F275"/>
  <c r="F276"/>
  <c r="F277"/>
  <c r="F278"/>
  <c r="F279"/>
  <c r="F280"/>
  <c r="F281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260"/>
  <c r="F262"/>
  <c r="F263"/>
  <c r="F264"/>
  <c r="F265"/>
  <c r="F266"/>
  <c r="F255"/>
  <c r="F256"/>
  <c r="F258"/>
  <c r="F259"/>
  <c r="F248"/>
  <c r="F250"/>
  <c r="F251"/>
  <c r="F252"/>
  <c r="F253"/>
  <c r="F254"/>
  <c r="F245"/>
  <c r="F246"/>
  <c r="F247"/>
  <c r="F241"/>
  <c r="F242"/>
  <c r="F243"/>
  <c r="F244"/>
  <c r="F231"/>
  <c r="F232"/>
  <c r="F233"/>
  <c r="F234"/>
  <c r="F235"/>
  <c r="F236"/>
  <c r="F237"/>
  <c r="F238"/>
  <c r="F239"/>
  <c r="F240"/>
  <c r="F223"/>
  <c r="F224"/>
  <c r="F225"/>
  <c r="F226"/>
  <c r="F227"/>
  <c r="F228"/>
  <c r="F229"/>
  <c r="F230"/>
  <c r="F212"/>
  <c r="F213"/>
  <c r="F214"/>
  <c r="F215"/>
  <c r="F216"/>
  <c r="F217"/>
  <c r="F218"/>
  <c r="F219"/>
  <c r="F220"/>
  <c r="F221"/>
  <c r="F205"/>
  <c r="F206"/>
  <c r="F207"/>
  <c r="F208"/>
  <c r="F210"/>
  <c r="F211"/>
  <c r="F201"/>
  <c r="F202"/>
  <c r="F203"/>
  <c r="F204"/>
  <c r="F194"/>
  <c r="F196"/>
  <c r="F197"/>
  <c r="F198"/>
  <c r="F199"/>
  <c r="F200"/>
  <c r="F187"/>
  <c r="F189"/>
  <c r="F190"/>
  <c r="F191"/>
  <c r="F192"/>
  <c r="F193"/>
  <c r="F183"/>
  <c r="F184"/>
  <c r="F185"/>
  <c r="F186"/>
  <c r="F174"/>
  <c r="F175"/>
  <c r="F176"/>
  <c r="F178"/>
  <c r="F179"/>
  <c r="F180"/>
  <c r="F181"/>
  <c r="F182"/>
  <c r="F162"/>
  <c r="F164"/>
  <c r="F165"/>
  <c r="F166"/>
  <c r="F168"/>
  <c r="F169"/>
  <c r="F170"/>
  <c r="F171"/>
  <c r="F172"/>
  <c r="F173"/>
  <c r="F158"/>
  <c r="F159"/>
  <c r="F160"/>
  <c r="F161"/>
  <c r="F140"/>
  <c r="F141"/>
  <c r="F143"/>
  <c r="F144"/>
  <c r="F145"/>
  <c r="F146"/>
  <c r="F147"/>
  <c r="F148"/>
  <c r="F149"/>
  <c r="F150"/>
  <c r="F151"/>
  <c r="F152"/>
  <c r="F153"/>
  <c r="F154"/>
  <c r="F155"/>
  <c r="F156"/>
  <c r="F133"/>
  <c r="F134"/>
  <c r="F135"/>
  <c r="F136"/>
  <c r="F138"/>
  <c r="F139"/>
  <c r="F130"/>
  <c r="F131"/>
  <c r="F132"/>
  <c r="F123"/>
  <c r="F124"/>
  <c r="F125"/>
  <c r="F126"/>
  <c r="F127"/>
  <c r="F128"/>
  <c r="F129"/>
  <c r="F116"/>
  <c r="F117"/>
  <c r="F118"/>
  <c r="F119"/>
  <c r="F120"/>
  <c r="F121"/>
  <c r="F122"/>
  <c r="F106"/>
  <c r="F107"/>
  <c r="F108"/>
  <c r="F109"/>
  <c r="F110"/>
  <c r="F111"/>
  <c r="F112"/>
  <c r="F113"/>
  <c r="F114"/>
  <c r="F115"/>
  <c r="F97"/>
  <c r="F98"/>
  <c r="F99"/>
  <c r="F100"/>
  <c r="F101"/>
  <c r="F102"/>
  <c r="F103"/>
  <c r="F104"/>
  <c r="F105"/>
  <c r="F84"/>
  <c r="F85"/>
  <c r="F86"/>
  <c r="F87"/>
  <c r="F88"/>
  <c r="F89"/>
  <c r="F90"/>
  <c r="F91"/>
  <c r="F93"/>
  <c r="F94"/>
  <c r="F95"/>
  <c r="F96"/>
  <c r="F75"/>
  <c r="F78"/>
  <c r="F79"/>
  <c r="F80"/>
  <c r="F81"/>
  <c r="F82"/>
  <c r="F83"/>
  <c r="F74"/>
  <c r="F69"/>
  <c r="F49"/>
  <c r="F48"/>
  <c r="F45"/>
  <c r="F46"/>
  <c r="F44"/>
  <c r="F33"/>
  <c r="F34"/>
  <c r="F35"/>
  <c r="F36"/>
  <c r="F37"/>
  <c r="F38"/>
  <c r="F39"/>
  <c r="F40"/>
  <c r="F41"/>
  <c r="F42"/>
  <c r="F24"/>
  <c r="F25"/>
  <c r="F26"/>
  <c r="F27"/>
  <c r="F28"/>
  <c r="F29"/>
  <c r="F30"/>
  <c r="F31"/>
  <c r="F15"/>
  <c r="F17"/>
  <c r="F18"/>
  <c r="F19"/>
  <c r="F20"/>
  <c r="F21"/>
  <c r="F22"/>
  <c r="F23"/>
  <c r="F14"/>
  <c r="H70"/>
  <c r="H32"/>
  <c r="E431" l="1"/>
  <c r="F341"/>
  <c r="F32"/>
  <c r="E32" s="1"/>
  <c r="H403"/>
  <c r="F403" s="1"/>
  <c r="E403" s="1"/>
  <c r="H401"/>
  <c r="F401" s="1"/>
  <c r="E401" s="1"/>
  <c r="H399"/>
  <c r="F399" s="1"/>
  <c r="E399" s="1"/>
  <c r="H395"/>
  <c r="F395" s="1"/>
  <c r="E395" s="1"/>
  <c r="H394"/>
  <c r="F394" s="1"/>
  <c r="E394" s="1"/>
  <c r="H392"/>
  <c r="F392" s="1"/>
  <c r="E392" s="1"/>
  <c r="H382"/>
  <c r="F382" s="1"/>
  <c r="E382" s="1"/>
  <c r="H381"/>
  <c r="F381" s="1"/>
  <c r="E381" s="1"/>
  <c r="H371"/>
  <c r="F371" s="1"/>
  <c r="E371" s="1"/>
  <c r="H370"/>
  <c r="F370" s="1"/>
  <c r="E370" s="1"/>
  <c r="H369"/>
  <c r="F369" s="1"/>
  <c r="E369" s="1"/>
  <c r="H367"/>
  <c r="F367" s="1"/>
  <c r="E367" s="1"/>
  <c r="H365"/>
  <c r="F365" s="1"/>
  <c r="E365" s="1"/>
  <c r="H364"/>
  <c r="F364" s="1"/>
  <c r="E364" s="1"/>
  <c r="H348"/>
  <c r="F348" s="1"/>
  <c r="E348" s="1"/>
  <c r="H343"/>
  <c r="F343" s="1"/>
  <c r="E343" s="1"/>
  <c r="G342"/>
  <c r="F342" s="1"/>
  <c r="E342" l="1"/>
  <c r="G341"/>
  <c r="H341"/>
  <c r="F73"/>
  <c r="E73" s="1"/>
  <c r="F70"/>
  <c r="E70" s="1"/>
  <c r="E69"/>
  <c r="F68"/>
  <c r="E68" s="1"/>
  <c r="F67"/>
  <c r="E67" s="1"/>
  <c r="F66"/>
  <c r="E66" s="1"/>
  <c r="G65"/>
  <c r="F65" s="1"/>
  <c r="E65" s="1"/>
  <c r="F64"/>
  <c r="E64" s="1"/>
  <c r="F63"/>
  <c r="E63" s="1"/>
  <c r="F62"/>
  <c r="E62" s="1"/>
  <c r="F61"/>
  <c r="E61" s="1"/>
  <c r="F60"/>
  <c r="E60" s="1"/>
  <c r="F59"/>
  <c r="E59" s="1"/>
  <c r="F58"/>
  <c r="E58" s="1"/>
  <c r="F57"/>
  <c r="E57" s="1"/>
  <c r="F56"/>
  <c r="E56" s="1"/>
  <c r="F55"/>
  <c r="E55" s="1"/>
  <c r="F54"/>
  <c r="E54" s="1"/>
  <c r="F53"/>
  <c r="E53" s="1"/>
  <c r="F52"/>
  <c r="E52" s="1"/>
  <c r="F51"/>
  <c r="E51" s="1"/>
  <c r="F50"/>
  <c r="E50" s="1"/>
  <c r="E49"/>
  <c r="E48"/>
  <c r="F47"/>
  <c r="E47" s="1"/>
  <c r="E46"/>
  <c r="E45"/>
  <c r="E44"/>
  <c r="F43"/>
  <c r="E43" s="1"/>
  <c r="E42"/>
  <c r="E41"/>
  <c r="E40"/>
  <c r="E39"/>
  <c r="E38"/>
  <c r="E37"/>
  <c r="E36"/>
  <c r="E35"/>
  <c r="E34"/>
  <c r="E33"/>
  <c r="E31"/>
  <c r="E30"/>
  <c r="E29"/>
  <c r="E28"/>
  <c r="E27"/>
  <c r="E26"/>
  <c r="E25"/>
  <c r="E24"/>
  <c r="E23"/>
  <c r="E22"/>
  <c r="E21"/>
  <c r="E20"/>
  <c r="E19"/>
  <c r="E18"/>
  <c r="E17"/>
  <c r="G16"/>
  <c r="F16" s="1"/>
  <c r="E15"/>
  <c r="E14"/>
  <c r="F72" l="1"/>
  <c r="E72" s="1"/>
  <c r="F71"/>
  <c r="E71" s="1"/>
  <c r="E16"/>
  <c r="G13"/>
  <c r="G502" s="1"/>
  <c r="I77"/>
  <c r="F77" s="1"/>
  <c r="I76"/>
  <c r="F76" s="1"/>
  <c r="H13" l="1"/>
  <c r="H502" s="1"/>
  <c r="I485"/>
  <c r="F485" s="1"/>
  <c r="E485" s="1"/>
  <c r="E92"/>
  <c r="I447" l="1"/>
  <c r="F447" s="1"/>
  <c r="E447" s="1"/>
  <c r="I445"/>
  <c r="F445" s="1"/>
  <c r="E445" s="1"/>
  <c r="I442"/>
  <c r="F442" s="1"/>
  <c r="E442" s="1"/>
  <c r="M167"/>
  <c r="F167" s="1"/>
  <c r="L142"/>
  <c r="F142" s="1"/>
  <c r="I341" l="1"/>
  <c r="I515" s="1"/>
  <c r="J341"/>
  <c r="K341"/>
  <c r="L341"/>
  <c r="M341"/>
  <c r="N341"/>
  <c r="O341"/>
  <c r="P341"/>
  <c r="Q341"/>
  <c r="R341"/>
  <c r="S341"/>
  <c r="T341"/>
  <c r="U341"/>
  <c r="V341"/>
  <c r="W341"/>
  <c r="X341"/>
  <c r="E124"/>
  <c r="E125"/>
  <c r="K506"/>
  <c r="L506"/>
  <c r="M506"/>
  <c r="N506"/>
  <c r="O506"/>
  <c r="P506"/>
  <c r="Q506"/>
  <c r="R506"/>
  <c r="S506"/>
  <c r="T506"/>
  <c r="U506"/>
  <c r="V506"/>
  <c r="W506"/>
  <c r="X506"/>
  <c r="J503"/>
  <c r="J506" s="1"/>
  <c r="I506"/>
  <c r="E75"/>
  <c r="E76"/>
  <c r="E77"/>
  <c r="E80"/>
  <c r="E84"/>
  <c r="E85"/>
  <c r="E86"/>
  <c r="E87"/>
  <c r="E88"/>
  <c r="E89"/>
  <c r="E93"/>
  <c r="E96"/>
  <c r="E97"/>
  <c r="E98"/>
  <c r="E99"/>
  <c r="E100"/>
  <c r="E101"/>
  <c r="E95"/>
  <c r="E91"/>
  <c r="E94"/>
  <c r="E78"/>
  <c r="E79"/>
  <c r="E90"/>
  <c r="E82"/>
  <c r="E83"/>
  <c r="E8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6"/>
  <c r="E127"/>
  <c r="E128"/>
  <c r="E129"/>
  <c r="E130"/>
  <c r="E131"/>
  <c r="E132"/>
  <c r="E133"/>
  <c r="E134"/>
  <c r="E135"/>
  <c r="E136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8"/>
  <c r="E159"/>
  <c r="E160"/>
  <c r="E161"/>
  <c r="E162"/>
  <c r="E164"/>
  <c r="E165"/>
  <c r="E166"/>
  <c r="E167"/>
  <c r="E168"/>
  <c r="E169"/>
  <c r="E170"/>
  <c r="E171"/>
  <c r="E172"/>
  <c r="E173"/>
  <c r="E174"/>
  <c r="E175"/>
  <c r="E176"/>
  <c r="E178"/>
  <c r="E179"/>
  <c r="E180"/>
  <c r="E181"/>
  <c r="E182"/>
  <c r="E183"/>
  <c r="E184"/>
  <c r="E185"/>
  <c r="E186"/>
  <c r="E187"/>
  <c r="E189"/>
  <c r="E190"/>
  <c r="E191"/>
  <c r="E192"/>
  <c r="E193"/>
  <c r="E194"/>
  <c r="E196"/>
  <c r="E197"/>
  <c r="E198"/>
  <c r="E199"/>
  <c r="E200"/>
  <c r="E201"/>
  <c r="E202"/>
  <c r="E203"/>
  <c r="E204"/>
  <c r="E205"/>
  <c r="E206"/>
  <c r="E207"/>
  <c r="E208"/>
  <c r="E210"/>
  <c r="E211"/>
  <c r="E212"/>
  <c r="E213"/>
  <c r="E214"/>
  <c r="E215"/>
  <c r="E216"/>
  <c r="E217"/>
  <c r="E218"/>
  <c r="E219"/>
  <c r="E220"/>
  <c r="E221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50"/>
  <c r="E251"/>
  <c r="E252"/>
  <c r="E253"/>
  <c r="E254"/>
  <c r="E255"/>
  <c r="E256"/>
  <c r="E258"/>
  <c r="E259"/>
  <c r="E260"/>
  <c r="E262"/>
  <c r="E263"/>
  <c r="E264"/>
  <c r="E265"/>
  <c r="E266"/>
  <c r="E267"/>
  <c r="E268"/>
  <c r="E269"/>
  <c r="E270"/>
  <c r="E271"/>
  <c r="E273"/>
  <c r="E274"/>
  <c r="E275"/>
  <c r="E276"/>
  <c r="E277"/>
  <c r="E278"/>
  <c r="E279"/>
  <c r="E280"/>
  <c r="E281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2"/>
  <c r="E333"/>
  <c r="E334"/>
  <c r="E335"/>
  <c r="E336"/>
  <c r="E337"/>
  <c r="E338"/>
  <c r="E339"/>
  <c r="E340"/>
  <c r="E74"/>
  <c r="J13"/>
  <c r="Q13"/>
  <c r="U13"/>
  <c r="V13"/>
  <c r="W13"/>
  <c r="I13"/>
  <c r="I502" l="1"/>
  <c r="Q502"/>
  <c r="U502"/>
  <c r="V502"/>
  <c r="J502"/>
  <c r="W502"/>
  <c r="X331" l="1"/>
  <c r="F331" s="1"/>
  <c r="T282"/>
  <c r="F282" s="1"/>
  <c r="S272"/>
  <c r="S261"/>
  <c r="F261" s="1"/>
  <c r="R249"/>
  <c r="F249" s="1"/>
  <c r="R257"/>
  <c r="P222"/>
  <c r="F222" s="1"/>
  <c r="O195"/>
  <c r="F195" s="1"/>
  <c r="O209"/>
  <c r="N188"/>
  <c r="F188" s="1"/>
  <c r="M177"/>
  <c r="F177" s="1"/>
  <c r="L157"/>
  <c r="F157" s="1"/>
  <c r="L163"/>
  <c r="K137"/>
  <c r="F137" s="1"/>
  <c r="F257" l="1"/>
  <c r="E257" s="1"/>
  <c r="F272"/>
  <c r="E272" s="1"/>
  <c r="F163"/>
  <c r="E163" s="1"/>
  <c r="F209"/>
  <c r="E209" s="1"/>
  <c r="K13"/>
  <c r="K502" s="1"/>
  <c r="E137"/>
  <c r="N13"/>
  <c r="N502" s="1"/>
  <c r="E188"/>
  <c r="E282"/>
  <c r="T13"/>
  <c r="T502" s="1"/>
  <c r="E177"/>
  <c r="M13"/>
  <c r="M502" s="1"/>
  <c r="P13"/>
  <c r="P502" s="1"/>
  <c r="E222"/>
  <c r="E157"/>
  <c r="L13"/>
  <c r="L502" s="1"/>
  <c r="E195"/>
  <c r="O13"/>
  <c r="O502" s="1"/>
  <c r="E261"/>
  <c r="S13"/>
  <c r="S502" s="1"/>
  <c r="E249"/>
  <c r="R13"/>
  <c r="R502" s="1"/>
  <c r="X13"/>
  <c r="X502" s="1"/>
  <c r="E331"/>
  <c r="F502" l="1"/>
</calcChain>
</file>

<file path=xl/sharedStrings.xml><?xml version="1.0" encoding="utf-8"?>
<sst xmlns="http://schemas.openxmlformats.org/spreadsheetml/2006/main" count="2429" uniqueCount="1350">
  <si>
    <t>Описание и место расположения
объекта</t>
  </si>
  <si>
    <t>УТВЕРЖДЁН</t>
  </si>
  <si>
    <t>№ п/п</t>
  </si>
  <si>
    <t xml:space="preserve">Наименование </t>
  </si>
  <si>
    <t>Источники финансирования</t>
  </si>
  <si>
    <t>Ожидаемые результаты</t>
  </si>
  <si>
    <t>Реконструкция или модернизация существующих объектов в целях снижения уровня износа существующих объектов и (или) поставки энергии от разных источников</t>
  </si>
  <si>
    <t>Обеспечение надежного и качественного теплоснабжения</t>
  </si>
  <si>
    <t>приказом Министерства строительства. архитектуры и жилищной политики Удмуртской Республики</t>
  </si>
  <si>
    <t>от "___" ______________ 20___ года № _________</t>
  </si>
  <si>
    <t>Всего, тыс. руб в ценах 2016г. (без НДС)</t>
  </si>
  <si>
    <t>Сметная стоимость, тыс. руб в ценах текущего года (без НДС).</t>
  </si>
  <si>
    <t>Объём финансирования по годам, в ценах текущего года. 
тыс. руб (без НДС).</t>
  </si>
  <si>
    <t>Инв. №</t>
  </si>
  <si>
    <t xml:space="preserve">Техническое перевооружение.Сети теплоснабжения от ЦТП пер.Северный 71 </t>
  </si>
  <si>
    <t>инв.№ 608662003,608662004, 608662008, 608662009, 608662026, 608662077, 608662078.</t>
  </si>
  <si>
    <t>Техническое перевооружение.Сети теплоснабжения от ЦТП ул. Олега Кошевого, 22а</t>
  </si>
  <si>
    <t xml:space="preserve"> инв. № 608688001, 608688001, 608688004, 608688023, 608688026, 608688027.</t>
  </si>
  <si>
    <t xml:space="preserve">Техническое перевооружение. Сети теплоснабжения от ТК-1222 </t>
  </si>
  <si>
    <t>инв.№ 608762001</t>
  </si>
  <si>
    <t xml:space="preserve">Техническое перевооружение. Сети теплоснабжения от ТК-1317/2 </t>
  </si>
  <si>
    <t>инв.№ 608835003, 608835004, 608835005, 608835006, 608835007, 608835008, 608835009, 608835012, 608835013, 608835014, 608835016, 608835017, 608835018, 608835019, 608835020, 608835021, 608835022, 608835023, 608835026, 608835027, 608835029, 608835030, 608835032, 608835034, 608835040.</t>
  </si>
  <si>
    <t xml:space="preserve">Техническое перевооружение. Сети теплоснабжения от  ТК-1214 </t>
  </si>
  <si>
    <t>инв.№ 608850012, 608850015,608850061,608850062, 608850074</t>
  </si>
  <si>
    <t xml:space="preserve">Техническое перевооружение. Сети теплоснабжения от ТК-1317/6 (ввод на ЦТП ул. Коммунаров,361а) </t>
  </si>
  <si>
    <t>инв.№ 608853001, 608853008, 608853017, 608853019, 608853020, 608853021, 608853023</t>
  </si>
  <si>
    <t>Техническое перевооружение. Сети теплоснабжения от ТК-1415 (ввод на ЦТП ул. 10 лет Октября ,7а</t>
  </si>
  <si>
    <t>Техническое перевооружение. Сети теплоснабжения от ТК-1416а (ввод на ИТП ул. Холмогорова, 36б)</t>
  </si>
  <si>
    <t>инв.№ 608863001, 608863002, 608863003, 608863004.</t>
  </si>
  <si>
    <t>Техническое перевооружение. Сети теплоснабжения от ТК-1420 (ввод на ИТП ул. Холмогорова,11в)</t>
  </si>
  <si>
    <t xml:space="preserve">инв.№ 608864001, 608864003, 608864005, 608864006, 608864007. </t>
  </si>
  <si>
    <t>Техническое перевооружение. Сети теплоснабжения от ЦТП Металлистов 52</t>
  </si>
  <si>
    <t xml:space="preserve">инв.№ 608865097, 608865098, 608865099, 608865100, 608865101, 608865102, 608865145, 608865146. </t>
  </si>
  <si>
    <t xml:space="preserve">Техническое перевооружение. Сети теплоснабжения от ЦТП ул. Парковая,5 </t>
  </si>
  <si>
    <t xml:space="preserve">инв.№ 608916007, 608916008, 608916009, 608916010,  608916015, 608916016, 608916017, 608916018, 608916021, 608916022, 608916025, 608916026, 608916043, 608916044, 608916045, 608916046, 608916049, 608916050, 608916054, 608916055, 608916056 . </t>
  </si>
  <si>
    <t xml:space="preserve">Техническое перевооружение. Сети теплоснабжени от ЦТП ул. Ухтомского, 23а </t>
  </si>
  <si>
    <t>инв.№ 608924001,  608924002, 608924003, 608924004, 608924005, 608924006, 608924011, 608924013, 608924015, 608924016, 608924017, 608924018, 608924019, 608924020, 608924021, 608924022, 608924023, 608924039.</t>
  </si>
  <si>
    <t xml:space="preserve">Техническое перевооружение.  Сети теплоснабжения от ТК-1100 </t>
  </si>
  <si>
    <t>инв.№ 608934002, 608934009, 608934012, 608934017, 608934018, 608934025, 608934026, 608934032, 608934034, 608934038, 608934039, 608934048, 608934051, 608934052, 608934059, 608934123, 608934133, 608934135, 608934136, 608934161, 608934162, 608934163, 608934182, 608934183, 608934196, 608934204, 608934211, 608934212, 608934213.</t>
  </si>
  <si>
    <t>Техническое перевооружение.  Сети теплоснабжения от ТК-1138</t>
  </si>
  <si>
    <t xml:space="preserve"> инв.№ 608948001.</t>
  </si>
  <si>
    <t xml:space="preserve">Техническое перевооружение.  Сети теплоснабжения от котельной ул. Промышленная, 8 </t>
  </si>
  <si>
    <t>инв.№ 608966001, 608966002, 608966003, 608966004, 608966005, 608966006, 608966007, 608966008, 608966009, 608966010, 608966011, 608966012, 608966013, 608966014, 608966015, 608966016, 608966017, 608966018, 608966019, 608966020, 608966021, 608966022, 608966023, 608966024, 608966025, 608966026, 608966027, 608966028, 608966030, 608966031, 608966032, 608966033, 608966034, 608966035, 608966036, 608966037, 608966038, 608966039, 608966041, 608966042, 608966043, 608966044, 608966046, 608966048, 608966050, 608966051, 608966052, 608966053, 608966054, 608966055, 608966056, 608966066, 608966067, 608966075, 608966081, 608966082, 608966087.</t>
  </si>
  <si>
    <t>Техническое перевооружение.  Сети теплоснабжения от ТК-2816 (ввод на ЦТП ул. Ухтомского, 17а, ЦТП ул. Ухтомского, 23а)</t>
  </si>
  <si>
    <t>инв.№ 608972001, 608972003, 608972004, 608972005, 608972006, 608972007, 608972008, 608972009, 608972010.</t>
  </si>
  <si>
    <t xml:space="preserve">Техническое перевооружение. Сети теплоснабжения от ТК-1609а </t>
  </si>
  <si>
    <t>инв.№ 609000001,609000002, 609000003, 609000004.</t>
  </si>
  <si>
    <t xml:space="preserve">Техническое перевооружение. Сети теплоснабжения от  ТК-2305  </t>
  </si>
  <si>
    <t>инв.№ 609005002,609005003, 609005005.</t>
  </si>
  <si>
    <t>инв.№ 609008025, 609008037, 609008082, 609008083, 609008088.</t>
  </si>
  <si>
    <t xml:space="preserve">Техническое перевооружение. Сети теплоснабжения от ТК-1317/2  </t>
  </si>
  <si>
    <t>инв.№ 608835010, 608835011.</t>
  </si>
  <si>
    <t xml:space="preserve">Техническое перевооружение. Сети теплоснабжения от ЦТП ул. Парковая,5  </t>
  </si>
  <si>
    <t>инв.№ 608916057, 608916058, 608916059, 608916060, 608916061, 608916062, 608916063, 608916064, 608916065, 608916066.</t>
  </si>
  <si>
    <t xml:space="preserve">Техническое перевооружение. Сети теплоснабжения от ТК-1100  </t>
  </si>
  <si>
    <t>инв.№608934242.</t>
  </si>
  <si>
    <t xml:space="preserve">Техническое перевооружение. Сети теплоснабжения от котельной ул. Механизаторская, 22 </t>
  </si>
  <si>
    <t>инв.№ 608744009, 608744010, 608744011, 608744012, 608744016, 608744017, 608744032, 608744033, 608744034, 608744035, 608744036, 608744060, 608744061.</t>
  </si>
  <si>
    <t xml:space="preserve">Техническое перевооружение. Сети теплоснабжения ТК-1334 – ТК-1333 </t>
  </si>
  <si>
    <t>инв.№ 608997015.</t>
  </si>
  <si>
    <t>инв.№608761031, 608761067, 608761068, 608761078, 608761079, 608761080, 608761130, 608761131, 608761134, 608761173, 608761174, 608761175, 608761176, 608761177, 608761179, 608761180, 608761181, 608761191, 608761193, 608761200.</t>
  </si>
  <si>
    <t xml:space="preserve">Техническое перевооружение. Сети теплоснабжения Гольянский посёлок, 1 </t>
  </si>
  <si>
    <t>инв.№ 608927010,  608927030, 608927032, 608927034.</t>
  </si>
  <si>
    <t xml:space="preserve">Техническое перевооружение. Сети теплоснабжения от ТК-1134/6  (ввод на ЦТП ул. Советская, 37) </t>
  </si>
  <si>
    <t>инв.№ 608945002, 608945003.</t>
  </si>
  <si>
    <t>Техническое перевооружение. Сети теплоснабжения от ТК-ТК-1917/4  (резервный  ввод на ЦТП ул. Красноармейская, 76а)</t>
  </si>
  <si>
    <t xml:space="preserve"> инв.№ 608956001.</t>
  </si>
  <si>
    <t>Техническое перевооружение. Сети теплоснабжения от ЦТП Воткинское шоссе, 136б</t>
  </si>
  <si>
    <t>инв.№ 608976001, 608976002, 608976008, 608976012, 608976016, 608976018, 608976019, 608976020, 608976021, 608976022, 608976023, 608976028, 608976029, 608976030, 608976031, 608976035, 608976037, 608976038, 608976039, 608976045, 608976047, 608976055, 608976056, 608976057, 608976059 608976061, 608976062, 608976063, 608976065, 608976066, 608976069, 608976070, 608976073, 608976074, 608976083, 608976084, 608976086, 608976087, 6089760102, 608976111, 608976112, 608976113, 608976114.</t>
  </si>
  <si>
    <t xml:space="preserve">Техническое перевооружение. Сети теплоснабжения от ЦТП Воткинское шоссе, 136 б </t>
  </si>
  <si>
    <t>инв.№ 608980001, 608980002, 608980003, 608980004, 608980005, 608980006, 608980007, 608980008, 608980009, 608980010, 608980015, 608980016, 608980017, 608980018, 608980019, 608980020, 608980021, 608980022, 608980023, 608980024, 608980025, 608980026, 608980028, 608980029, 608980030, 608980032, 608980034, 608980041, 608980042, 608980053, 608980054, 608980058, 608980059, 608980060, 608980061, 608980062, 608980064, 608980065, 608980066, 608980067, 608980068, 608980069, 608980070, 608980071, 608980072, 608980074, 608980076, 608980077, 608980078, 608980079, 608980080, 608980082, 608980084, 608980085, 608980086, 608980087, 608980088, 608980096, 608980099, 608980103, 608980104, 608980105, 608980106, 608980107, 608980108, 608980109, 608980110, 608980111, 608980113, 608980114, 608980115, 608980116, 608980117, 608980118, 608980119, 608980121, 608980122, 608980123, 608980125, 608980126, 608980127, 608980131, 608980132, 608980139, 608980140, 608980141, 608980142, 608980145, 608980146, 608980147, 608980148, 608980150, 608980151, 608980153, 608980154, 608980155, 608980156, 608980157, 608980160, 608980162, 608980172, 608980173, 608980177, 608980179, 608980180, 608980181, 608980182, 608980183, 608980184, 608980186, 608980190, 608980191, 608980192, 608980193, 608980194, 608980195, 608980197, 608980199, 608980200, 608980201, 608980202, 608980204, 608980205, 608980206, 608980207, 608980208, 608980220, 608980221, 608980222, 608980223, 608980224, 608980227, 608980228, 608980229, 608980231, 608980232, 608980233, 608980234, 608980236, 608980237, 608980238, 608980239, 608980248, 608980250, 608980251, 608980252, 608980255, 608980256, 608980257, 608980258, 608980261, 608980266, 608980267, 608980272, 608980273, 608980274, 608980275, 608980276.</t>
  </si>
  <si>
    <t>Техническое перевооружение. Сети теплоснабжения от ТК-1613 (ввод на ЦТП ул. Кооперативная, 1а)</t>
  </si>
  <si>
    <t>инв.№ 608983001</t>
  </si>
  <si>
    <t xml:space="preserve">Техническое перевооружение. Сети теплоснабжения от ТК-1331 (ввод на ЦТП ул. Льва Толстого, 26а, ЦТП ул. Тимирязева, 19а, ЦТП ул. Тимирязева 3а)  </t>
  </si>
  <si>
    <t>инв.№ 608997011</t>
  </si>
  <si>
    <t xml:space="preserve">Техническое перевооружение. Сети теплоснабжения от ТК-2211 </t>
  </si>
  <si>
    <t>инв.№ 609003022</t>
  </si>
  <si>
    <t xml:space="preserve">Техническое перевооружение.Сети теплоснабжения от  </t>
  </si>
  <si>
    <t>Техническое перевооружение.Сети теплоснабжения от котельной ул. Механизаторская, 22 .</t>
  </si>
  <si>
    <t>инв.№ 608744018,608744019</t>
  </si>
  <si>
    <t>Техническое перевооружение.Сети теплоснабжения от ЦТП Воткинское шоссе 46а</t>
  </si>
  <si>
    <t xml:space="preserve"> инв.№ 608980278, 608980301, 608980092, 608980302.</t>
  </si>
  <si>
    <t xml:space="preserve">Техническое перевооружение.Сети теплоснабжения от ЦТП ул. Редукторная, 8а  </t>
  </si>
  <si>
    <t>инв.№ 608761155, 608761156.</t>
  </si>
  <si>
    <t xml:space="preserve">Техническое перевооружение. Сети теплоснабжения от ЦТП Воткинское шоссе, 136б  </t>
  </si>
  <si>
    <t>инв.№ 608976036, 608976123, 608976125, 608976124, 608976126, 608976128, 608976116, 608976130, 608976127, 608976129, 608976131, 608976133, 608976132, 608976134, 608976122, 608976119, 608976120.</t>
  </si>
  <si>
    <t>инв.№ 608682001, 608682002, 608682003, 608682004, 608682005, 608682006, 608682007, 608682009, 608682031, 608682033, 608682034, 608682035, 608682036.</t>
  </si>
  <si>
    <t>Техническое перевооружение. Сети теплоснабжения ЦТП ул.  Клубная, 21</t>
  </si>
  <si>
    <t xml:space="preserve">Техническое перевооружение. Сети теплоснабжения от ЦТП ул. 9 Января, 255а.  
</t>
  </si>
  <si>
    <t>инв.№608786007, 608786008.</t>
  </si>
  <si>
    <t xml:space="preserve">Техническое перевооружение. Сети теплоснабженеия от ТК-1427/3  </t>
  </si>
  <si>
    <t>инв.№ 608797001, 608797002, 608797003, 608797004, 608797005, 608797006, 608797007, 608797008, 608797009, 608797011, 608797012, 608797013, 608797014, 608797016, 608797018, 608797019, 608797020, 608797021, 608797022, 608797023, 608797024, 608797025, 608797026, 608797027, 608797030, 608797034, 608797035, 608797036, 608797038, 608797039, 608797040, 608797042, 608797043, 608797047, 608797048, 608797050, 608797052, 608797061, 608797062, 608797063, 608797064, 608797066, 608797067, 608797068, 608797070, 608797072, 608797073, 608797074, 608797076, 608797078, 608797084, 608797090, 608797097, 608797098, 608797099, 608797100, 608797101, 608797102, 608797103, 608797104, 608797105.</t>
  </si>
  <si>
    <t xml:space="preserve">Техническое перевооружение. Сети теплоснабжения от  ТК - 2514 (ввод на ЦТП ул. Карла Маркса, 314а) </t>
  </si>
  <si>
    <t xml:space="preserve"> инв.№ 608822004</t>
  </si>
  <si>
    <t xml:space="preserve">Техническое перевооружение. Сети теплоснабжения от ТК-1203.  </t>
  </si>
  <si>
    <t>инв.№ 608831001, 608831003, 608831005, 608831006, 608831007, 608831009, 608831011, 608831012, 608831013, 608831016, 608831017, 608831018, 608831019, 608831020, 608831021, 608831023, 608831025, 608831026, 608831027, 608831028, 608831030.</t>
  </si>
  <si>
    <t>инв.№ 608848002, 608848003, 608848004, 608848005, 608848006, 608848007, 608848008, 608848009, 608848010, 608848011, 608848012, 608848014, 608848015, 608848016, 608848017, 608848018, 608848019, 608848021, 608848023, 608848024, 608848025, 608848026, 608848028, 608848031, 608848032, 608848036, 608848037, 608848041, 608848042, 608848043, 608848044, 608848045, 608848046, 608848047, 608848050, 608848051.</t>
  </si>
  <si>
    <t xml:space="preserve">Техническое перевооружение. Сеть теплоснабжения от ТК-1109/3 (ввод на ЦТП ул. Советская, 15Т). </t>
  </si>
  <si>
    <t xml:space="preserve"> инв.№ 608857001, 608857002, 608857018 , 608857019 , 608857020 , 608857021 , 608857029 , 608857049 , 608857050 , 608857051 , 608857057.</t>
  </si>
  <si>
    <t xml:space="preserve">Техническое перевооружение. Сети теплоснабжения от ТК-1215/1 (ввод на ЦТП ул. Коммунаров, 239а).  </t>
  </si>
  <si>
    <t>инв.№ 608859002, 608859005, 608859010.</t>
  </si>
  <si>
    <t xml:space="preserve">Техническое перевооружение. Сеть теплоснабжения от ЦТП Металлистов 52.  </t>
  </si>
  <si>
    <t>инв.№ 608865105, 608865106, 608865107, 608865108.</t>
  </si>
  <si>
    <t xml:space="preserve">Техническое перевооружение. Сеть теплоснабжения от ЦТП ул.Пушкинская, 373б.  </t>
  </si>
  <si>
    <t>инв.№ 608877001, 608877002, 608877003, 608877004, 608877005, 608877006, 608877007, 608877008, 608877009, 608877010, 608877011, 608877012, 608877013, 608877014, 608877015, 608877016, 608877017, 608877018, 608877019, 608877020, 608877021, 608877022, 608877023, 608877024, 608877025, 608877026, 608877027, 608877028, 608877029, 608877030, 608877031, 608877032, 608877033, 608877034, 608877035, 608877036, 608877038, 608877039, 608877040, 608877041, 608877042, 608877043, 608877044, 608877045, 608877046, 608877047, 608877048, 608877049, 608877050, 608877051, 608877052, 608877114, 608877115, 608877116, 608877117, 608877118, 608877119.</t>
  </si>
  <si>
    <t xml:space="preserve">Техническое перевооружение. Сети теплоснабжения от ЦТП ул. Пушкинская 245б.  </t>
  </si>
  <si>
    <t>инв.№ 608880033, 608880034, 608880039, 608880040, 608880041, 608880042.</t>
  </si>
  <si>
    <t xml:space="preserve">Техническое перевооружение. Сети теплоснабжения от ТК-1134/6  (ввод на ЦТП ул. Советская, 37). </t>
  </si>
  <si>
    <t xml:space="preserve"> инв.№ 608945001, 608945004.</t>
  </si>
  <si>
    <t xml:space="preserve">Техническое перевооружение. Сети теплоснабжения от ТК-1134. </t>
  </si>
  <si>
    <t xml:space="preserve"> инв.№ 608946001, 608946002, 608946003, 608946004, 608946005, 608946006, 608946007, 608946008, 608946009, 608946010, 608946011, 608946012, 608946013. </t>
  </si>
  <si>
    <t xml:space="preserve"> инв.№ 608952001, 608952002, 608952003, 608952004, 608952005, 608952006.</t>
  </si>
  <si>
    <t xml:space="preserve">Техническое перевооружение.Сети теплоснабжения от ТК-1827.  </t>
  </si>
  <si>
    <t>инв.№608955007, 608955008, 608955013 ,608955015.</t>
  </si>
  <si>
    <t>инв.№ 608979005, 608979022, 608979023.</t>
  </si>
  <si>
    <t xml:space="preserve">Техническое перевооружение. Сети теплоснабжения от ТК-1221.  </t>
  </si>
  <si>
    <t>инв.№ 608992002.</t>
  </si>
  <si>
    <t xml:space="preserve">Техническое перевооружение.Сети теплоснабжения от ТК-1331 (ввод на ЦТП ул. Льва Толстого, 26а, ЦТП ул. Тимирязева, 19а, ЦТП ул. Тимирязева 3а).  </t>
  </si>
  <si>
    <t>инв.№608997001</t>
  </si>
  <si>
    <t xml:space="preserve">Техническое перевооружение. Сеть теплоснабжения от ТК-1109/3 (ввод на ЦТП ул. Советская, 15Т).  </t>
  </si>
  <si>
    <t>инв.№ 608999001, 608999002, 608999003 , 608999004.</t>
  </si>
  <si>
    <t xml:space="preserve">Техническое перевооружение. Сети теплоснабжения от ЦТП ул. Буммашевская, 60а.  </t>
  </si>
  <si>
    <t>инв.№ 609011001, 609011002, 609011003, 609011004, 609011005, 609011006, 609011008, 609011010, 609011011, 609011012, 609011013, 609011014, 609011015, 609011016, 609011017, 609011018, 609011019, 609011020, 609011021, 609011022, 609011023, 609011024, 609011025, 609011026, 609011027, 609011028, 609011029, 609011030, 609011031, 609011032, 609011033, 609011034, 609011036, 609011037, 609011038, 609011041, 609011042, 609011045, 609011046, 609011047.</t>
  </si>
  <si>
    <t xml:space="preserve">Техническое перевооружение. Сети теплоснабжения от ТК-1422/1г.  </t>
  </si>
  <si>
    <t>инв.№ 609012001, 609012007.</t>
  </si>
  <si>
    <t xml:space="preserve">Техническое перевооружение. Сети теплоснабжения от ТК-1719 (ввод на ЦТП ул. Воровского, 129).  </t>
  </si>
  <si>
    <t>инв.№ 609021001, 609021002, 609021003.</t>
  </si>
  <si>
    <t xml:space="preserve">Техническое перевооружение. Сети теплоснабжения от ТК-1.  </t>
  </si>
  <si>
    <t>инв.№609026002, 609026002.</t>
  </si>
  <si>
    <t xml:space="preserve">Техническое перевооружение. Сети теплоснабженеия от ТК-1427/3.  </t>
  </si>
  <si>
    <t>инв.№ 608797109, 608797041, 608797110, 608797112, 608797113, 608797114.</t>
  </si>
  <si>
    <t xml:space="preserve">Техническое перевооружение. ССети теплоснабжения от ЦТП гор.Машиностроителей,98ц  </t>
  </si>
  <si>
    <t>инв.№ 608681019, 608681026, 608681027, 608681060, 608681061, 608681082, 608681084, 608681085,608681086, 608681099, 608681101, 608681103, 608681104, 608681105, 608681106, 608681107, 608681108, 608681109, 608681110, 608681111, 608681113, 608681117, 608681118, 608681119, 608681120, 608681121, 608681122, 608681123, 608681124, 608681125, 608681126, 608681127, 608681141, 608681142, 608681144, 608681145, 608681146, 608681148, 608681149, 608681150, 608681151, 608681152, 608681153, 608681154, 608681155, 608681156, 608681157, 608681158, 608681159, 608681171, 608681172, 608681173, 608681174, 608681175, 608681176, 608681177, 608681178, 608681179, 608681183, 608681184, 608681187, 608681188, 608681189, 608681190, 608681191, 608681192, 608681193, 608681194, 608681195, 608681197, 608681198, 608681199, 608681201, 608681202, 608681203, 608681204, 608681208, 608681209, 608681212, 608681213, 608681214, 608681215, 608681216, 608681217, 608681218, 608681219, 608681220, 608681221, 608681222, 608681223, 608681224, 608681225, 608681226, 608681227, 608681228, 608681229, 608681230, 608681231, 608681232, 608681233, 608681234, 608681235, 608681236, 608681237, 608681238, 608681239, 608681240, 608681241, 608681242, 608681243, 608681244, 608681245, 608681246, 608681247, 608681248, 608681249, 608681250, 608681251, 608681254, 608681255, 608681256, 608681257, 608681258, 608681259, 608681260, 608681261, 608681262, 608681263, 608681264, 608681265, 608681266, 608681267, 608681268, 608681269, 608681270, 608681271, 608681272, 608681273, 608681276, 608681277, 608681278, 608681279, 608681280, 608681281, 608681282, 608681285, 608681286, 608681287, 608681288, 608681289, 608681290, 608681291, 608681292, 608681293, 608681294, 608681295, 608681296, 608681300, 608681315, 608681316, 608681323, 608681324, 608681327, 608681328, 608681331, 608681332, 608681333, 608681334, 608681430, 608681431, 608681439, 608681440, 608681453, 608681480, 608681486, 608681513.</t>
  </si>
  <si>
    <t xml:space="preserve">Техническое перевооружение. Сети теплоснабжения от ЦТП ул. Баранова, 64  </t>
  </si>
  <si>
    <t>инв.№608691037, 608691041, 608691070, 608691071, 608691094, 608691095</t>
  </si>
  <si>
    <t xml:space="preserve">Техническое перевооружение. Сети теплоснабжения от ЦТП ул. Барышникова, 35а  </t>
  </si>
  <si>
    <t>инв.№ 608811002, 608811003</t>
  </si>
  <si>
    <t xml:space="preserve">Техническое перевооружение.Сети теплоснабжения  от ТК-1511 (ввод на ЦТП ул. Металлистов 52)  </t>
  </si>
  <si>
    <t xml:space="preserve">Техническое перевооружение.Сооружение </t>
  </si>
  <si>
    <t>инв.№ 608817020, 608817034, 608817036</t>
  </si>
  <si>
    <t xml:space="preserve">Техническое перевооружение. Сети теплоснабжения от  ТК-1418/2  </t>
  </si>
  <si>
    <t>инв.№608846001, 608846002, 608846004, 608846005, 608846006.</t>
  </si>
  <si>
    <t xml:space="preserve">Техническое перевооружение. Сети теплоснабжения Сети теплоснабжения от ЦТП Восточная 42 
</t>
  </si>
  <si>
    <t>инв.№ 608913030, 608913033, 608913034, 608913040, 608913044, 608913050, 608913055, 608913056, 608913090, 608913095, 608913098, 608913208, 608913216, 608913217, 608913247, 608913250, 608913252.</t>
  </si>
  <si>
    <t xml:space="preserve">Техническое перевооружение. Сети теплоснабжения от  ТК-1106 </t>
  </si>
  <si>
    <t>инв.№ 608938010, 608938014, 608938039.</t>
  </si>
  <si>
    <t xml:space="preserve">Техническое перевооружение. Сети теплоснабжения от ТК-1714/4 </t>
  </si>
  <si>
    <t>инв.№ 608962008, 608962016, 608962024.</t>
  </si>
  <si>
    <t xml:space="preserve">Техническое перевооружение. Сети теплоснабжения от ЦТП ул. Дзержинского, 55 </t>
  </si>
  <si>
    <t>инв.№608977005, 608977006, 608977023, 608977024, 608977025, 608977026, 608977029, 608977030, 608977031, 608977037, 608977044, 608977051, 608977005, 608977005, 608977005, 608977005, 608977005, 608977005, 608977005, 608977005, 608977052, 608977055, 608977056, 608977076.</t>
  </si>
  <si>
    <t xml:space="preserve">Техническое перевооружение. Сети теплоснабжения от ЦТП Воткинское шоссе, 9а </t>
  </si>
  <si>
    <t>инв.№ 608981033, 608981034.</t>
  </si>
  <si>
    <t xml:space="preserve">Техническое перевооружение. Сети теплоснабжения от ТК-1226 </t>
  </si>
  <si>
    <t>инв.№ 608994005, 608994024.</t>
  </si>
  <si>
    <t xml:space="preserve">Техническое перевооружение. Сети теплоснабжения от ТК-1317 </t>
  </si>
  <si>
    <t>инв.№ 608995003, 608995004, 608995005, 608995006, 608995007, 608995014, 608995015, 608995016, 608995017, 608995020, 608995021, 608995022, 608995023, 608995033, 608995034, 608995037, 608995038, 608995039, 608995042, 608995045, 608995046, 608995048, 608995049, 608995050, 608995052, 608995054, 608995057, 608995058, 608995061, 608995068, 608995069, 608995091, 608995092, 608995093, 608995094, 608995095, 608995096, 608995097, 608995098, 608995099, 608995100, 608995101, 608995102, 608995104, 608995105, 608995106, 608995108, 608995109, 608995111, 608995112, 608995113, 608995115, 608995117, 608995118, 608995120, 608995121, 608995129, 608995130, 608995131, 608995132, 608995133, 608995134, 608995139, 608995140, 608995141, 608995142, 608995143.</t>
  </si>
  <si>
    <t xml:space="preserve">Техническое перевооружение. Сети теплоснабжения ТК-1328  (ввод на ЦТП ул. Редукторная,8а). </t>
  </si>
  <si>
    <t>инв.№ 608996001.</t>
  </si>
  <si>
    <t xml:space="preserve">Техническое перевооружение. Сети теплоснабжения от ТК-2214 </t>
  </si>
  <si>
    <t>инв.№ 609004014, 609004015, 609004033, 609004054, 609004065, 609004068.</t>
  </si>
  <si>
    <t xml:space="preserve">Техническое перевооружение. Сети теплоснабжения от ЦТП Восточная 42 </t>
  </si>
  <si>
    <t>инв.№ 608913273.</t>
  </si>
  <si>
    <t xml:space="preserve">Техническое перевооружение.Сети теплоснабжения от ЦТП гор.Машиностроителей,98ц </t>
  </si>
  <si>
    <t>инв.№608681501, 608681502.</t>
  </si>
  <si>
    <t>инв.№ 608913274, 608913275, 608913276, 608913277.</t>
  </si>
  <si>
    <t xml:space="preserve">Техническое перевооружение. Сети теплоснабжения от ЦТП Саратовская 36а  </t>
  </si>
  <si>
    <t>инв.№ 608691001, 608691002, 608691003, 608691004, 608691005, 608691006, 608691007, 608691008, 608691009, 608691010, 608691011, 608691012, 608691014, 608691015, 608691019, 608691020, 608691021, 608691022, 608691023, 608691024, 608691025, 608691026, 608691027, 608691028, 608691029, 608691030, 608691031, 608691032, 608691033, 608691034, 608691035, 608691036, 608691038, 608691039, 608691040, 608691042, 608691044, 608691045, 608691048, 608691049, 608691050, 608691051, 608691052, 608691053, 608691054, 608691055, 608691056, 608691057, 608691058, 608691059, 608691060, 608691061, 608691062, 608691063, 608691066, 608691067, 608691001, 608691001, 608691001, 608691001, 608691001, 608691001, 608691001, 608691001, 608691068, 608691069, 608691072, 608691100, 608691109, 608691110, 608691121, 608691122, 608691123, 608691128, 608691133, 608691134, 608691141, 608691147.</t>
  </si>
  <si>
    <t xml:space="preserve"> инв.№ 608697001</t>
  </si>
  <si>
    <t xml:space="preserve">Техническое перевооружение. Сети теплоснабжения от ТК-55 </t>
  </si>
  <si>
    <t xml:space="preserve">Техническое перевооружение. Сети теплоснабжения от  ЦТП  ул.Парковая, 9б </t>
  </si>
  <si>
    <t>инв.№ 608765002, 608765003, 608765005, 608765006, 608765007, 608765008, 608765013, 608765014, 608765031, 608765032, 608765039, 608765040, 608765041, 608765042, 608765043, 608765044, 608765047, 608765048, 608765049, 608765050, 608765051, 608765052, 608765070, 608765075, 608765076, 608765078, 608765079, 608765082, 608765085, 608765086, 608765087, 608765088, 608765089, 608765097, 608765098, 608765099, 608765102.</t>
  </si>
  <si>
    <t xml:space="preserve">Техническое перевооружение. Сети теплоснабжения от ЦТП ул. 9 Января, 255а  </t>
  </si>
  <si>
    <t>инв.№ 608786013, 608786014</t>
  </si>
  <si>
    <t xml:space="preserve">Техническое перевооружение. Сети теплоснабжения от ЦТП  ул.Халтурина, 2 </t>
  </si>
  <si>
    <t>инв.№ 608905011, 608905012, 608905013, 608905040.</t>
  </si>
  <si>
    <t xml:space="preserve">Техническое перевооружение. Сети теплоснабжения от котельной ул. К. Маркса, 1в </t>
  </si>
  <si>
    <t>инв.№ 608931001, 608931002, 608931003, 608931007, 608931008, 608931009, 608931010, 608931012, 608931013, 608931016, 608931017, 608931019, 608931021, 608931023, 608931025, 608931036, 608931043, 608931047, 608931052, 608931053, 608931054, 608931055, 608931056, 608931060, 608931063, 608931064, 608931065, 608931066, 608931067, 608931069, 608931070, 608931071, 608931072, 608931073, 608931074, 608931075, 608931076, 608931077.</t>
  </si>
  <si>
    <t>инв.№ 608974104, 608974105</t>
  </si>
  <si>
    <t xml:space="preserve">Техническое перевооружение. Сети теплоснабжения от ТК-1331 (ввод на ЦТП ул. Льва Толстого, 26а, ЦТП ул. Тимирязева, 19а, ЦТП ул. Тимирязева 3а) 
</t>
  </si>
  <si>
    <t>инв.№ 608997002, 608997003, 608997006, 608997008, 608997009, 608997010, 608997013, 608997014.</t>
  </si>
  <si>
    <t>инв.№ 609015001, 609015003, 609015004, 609015005, 609015006.</t>
  </si>
  <si>
    <t>инв.№ 608691143, 608691142, 608691144.</t>
  </si>
  <si>
    <t>инв.№ 608765105</t>
  </si>
  <si>
    <t xml:space="preserve">Техническое перевооружение.Сети теплоснабжения от ЦТП гор. Машиностроителей, 98ц (ввод на ИТП гор. Машиностроителей, 99а)  </t>
  </si>
  <si>
    <t xml:space="preserve">инв.№ 609027008, 609027012, 609027013, 609027005, 609027007, 609027006, 609027009, 609027010, 609027011. </t>
  </si>
  <si>
    <t xml:space="preserve">Техническое перевооружение. Сети теплоснабжения от ТК-2308а </t>
  </si>
  <si>
    <t>инв.№ 608700002, 608700003, 608700004, 608700005, 608700006, 608700010, 608700011, 608700012.</t>
  </si>
  <si>
    <t xml:space="preserve">Техническое перевооружение. Сети теплоснабжения от  ЦТП ул. Автозаводская, 38а  
</t>
  </si>
  <si>
    <t>инв.№ 608720035, 608720036, 608720037, 608720038, 608720053, 608720054, 608720055, 608720056, 608720075, 608720076, 608720079, 608720080, 608720099, 608720100.</t>
  </si>
  <si>
    <t xml:space="preserve">Техническое перевооружение. Сети теплоснабжения от котельной ул. Автономная, 87. 
</t>
  </si>
  <si>
    <t>инв.№ 608754001, 608754002, 608754003, 608754004, 608754005, 608754006, 608754007, 608754008, 608754009, 608754010, 608754011, 608754012, 608754013, 608754015, 608754017, 608754018, 608754019, 608754021, 608754022, 608754033, 608754037, 608754045, 608754047, 608754048, 608754050, 608754051.</t>
  </si>
  <si>
    <t xml:space="preserve">Техническое перевооружение. Сети теплоснабжения от ТК-1424 (ввод на ИТП ул. Кирова, 17) </t>
  </si>
  <si>
    <t>инв.№ 608796001, 608796002, 608796003, 608796004.</t>
  </si>
  <si>
    <t xml:space="preserve">Техническое перевооружение.Сети теплоснабжения от ТК-2513 </t>
  </si>
  <si>
    <t>инв.№608820001</t>
  </si>
  <si>
    <t xml:space="preserve">Техническое перевооружение.Сети теплоснабжения  от ТП-1 (ввод на ЦТП ул. Школьная, 64а, ЦТП ул. Фруктовая, 35а, ЦТП ул. 50 лет ВЛКСМ, 36а)  
</t>
  </si>
  <si>
    <t>инв.№ 608823004, 608823005, 608823006, 608823009.</t>
  </si>
  <si>
    <t xml:space="preserve">Техническое перевооружение. Сети теплоснабжения от ЦТП ул.Карла Маркса,314а </t>
  </si>
  <si>
    <t>инв.№608828004, 608828027, 608828028, 608828033, 608828034, 608828035, 608828036, 608828040, 608828041, 608828042</t>
  </si>
  <si>
    <t xml:space="preserve">Техническое перевооружение. Сети теплоснабжения  от ТК-1302 </t>
  </si>
  <si>
    <t>инв.№ 608842004, 608842004, 608842004</t>
  </si>
  <si>
    <t xml:space="preserve">Техническое перевооружение. Сети теплоснабжения от  ТК-1307  </t>
  </si>
  <si>
    <t>инв.№ 608843001</t>
  </si>
  <si>
    <t xml:space="preserve">Техническое перевооружение. Сети теплоснабжения от ТК-1304/1  </t>
  </si>
  <si>
    <t>инв.№608851012</t>
  </si>
  <si>
    <t xml:space="preserve">Техническое перевооружение. Сети теплоснабжения от ТК-1308  </t>
  </si>
  <si>
    <t>инв.№ 608852001, 608852002, 608852003, 608852004, 608852005, 608852006, 608852007, 608852008, 608852009, 608852010, 608852011, 608852012, 608852013, 608852014, 608852015, 608852016, 608852018, 608852021, 608852023, 608852024, 608852025, 608852032, 608852035, 608852036, 608852037, 608852038, 608852040, 608852041, 608852043, 608852044, 608852045, 608852046</t>
  </si>
  <si>
    <t xml:space="preserve">Техническое перевооружение. Сети теплоснабжения от ЦТП пер.Северный 47Т </t>
  </si>
  <si>
    <t>инв.№ 608879004,608879011, 608879012, 608879016, 608879019, 608879020, 608879021, 608879022, 608879023, 608879024, 608879025, 608879026, 608879035, 608879036, 608879037, 608879051, 608879062, 608879063, 608879074.</t>
  </si>
  <si>
    <t xml:space="preserve">Техническое перевооружение. Сети теплоснабжения от ЦТП ул. Воровского, 106а  </t>
  </si>
  <si>
    <t>инв.№608925001, 608925002, 608925009, 608925010, 608925012, 608925013, 608925014, 608925016, 608925022, 608925023, 608925024, 608925029, 608925030, 608925031, 608925032, 608925033, 608925034, 608925035, 608925040, 608925041, 608925042, 608925044, 608925045, 608925046, 608925047, 608925048, 608925049, 608925050, 608925055, 608925056, 608925062, 608925063, 608925073, 608925099, 608925108, 608925117.</t>
  </si>
  <si>
    <t xml:space="preserve">Техническое перевооружение. Сети теплоснабжения от  ТК-1109/1  </t>
  </si>
  <si>
    <t>инв. №608939051</t>
  </si>
  <si>
    <t>инв.№608964001, 608964009, 608964010, 608964011, 608964015, 608964024, 608964025, 608964027, 608964028, 608964029, 608964030, 608964033, 608964038, 608964039, 608964040, 608964041, 608964042, 608964044, 608964047, 608964048, 608964051, 608964052.</t>
  </si>
  <si>
    <t xml:space="preserve">Техническое перевооружение. Сети теплоснабжения от ТК-1828/1 ( ввод на ИТП ул. Орджоникидзе, 35б )  </t>
  </si>
  <si>
    <t xml:space="preserve">Техническое перевооружение. Сети теплоснабжения от ТК-1118/2 </t>
  </si>
  <si>
    <t>инв.№ 608988009</t>
  </si>
  <si>
    <t xml:space="preserve">Техническое перевооружение. Сети теплоснабжения от ЦТП ул. Буммашевская, 36а  </t>
  </si>
  <si>
    <t>инв.№ 609009001, 609009002, 609009003, 609009004, 609009009, 609009010, 609009011, 609009012, 609009013, 609009014, 609009015, 609009017, 609009018, 609009019, 609009020, 609009021, 609009022, 609009023, 609009024, 609009025, 609009027, 609009028, 609009029, 609009030, 609009041, 609009042, 609009043, 609009045, 609009048, 609009049, 609009050, 609009051, 609009052, 609009053, 609009054, 609009055, 609009056, 609009057, 609009058, 609009059, 609009060, 609009061, 609009062, 609009063, 609009064, 609009065, 609009066, 609009067, 609009068, 609009069, 609009070, 609009073, 609009074, 609009077, 609009078, 609009079, 609009080, 609009085, 609009087, 609009088, 609009090, 609009093, 609009094, 609009096, 609009097, 609009107, 609009108, 609009109, 609009110, 609009111, 609009114, 609009115, 609009120, 609009121, 609009122, 609009123, 609009124, 609009125, 609009128, 609009129, 609009130, 609009131, 609009132.</t>
  </si>
  <si>
    <t xml:space="preserve">Техническое перевооружение. Сети теплоснабжения от ЦТП ул. Девятого Января, 185аТ  </t>
  </si>
  <si>
    <t>инв.№ 609010010, 609010017, 609010018, 609010025, 609010026, 609010028, 609010050, 609010066, 609010084, 609010086, 609010088, 609010097, 609010098, 609010099, 609010100, 609010102, 609010104, 609010118, 609010122, 609010139, 609010157, 609010159, 609010160, 609010161, 609010163, 609010164, 609010184, 609010219.</t>
  </si>
  <si>
    <t xml:space="preserve">Техническое перевооружение. Сети теплоснабжения от котельной ул.Строителей, 66а  </t>
  </si>
  <si>
    <t>инв.№ 608663005, 608663008, 608663010, 608663030, 608663031, 608663056, 608663061, 608663062, 608663115, 608663119, 608663121, 608663125, 608663129, 608663130, 608663133, 608663155, 608663178, 608663201, 608663215, 608663241, 608663243, 608663244, 608663248, 608663308,608663312, 608663318, 608663319, 608663323.</t>
  </si>
  <si>
    <t xml:space="preserve">Техническое перевооружение. Сети теплоснабжения от ЦТП ул. Заречное шоссе, 59а  </t>
  </si>
  <si>
    <t>инв.№ 608679003, 608679004, 608679007, 608679008.</t>
  </si>
  <si>
    <t xml:space="preserve">Техническое перевооружение. Сети теплоснабжения от ЦТП ул.Баранова 71а  </t>
  </si>
  <si>
    <t>инв.№ 608680001, 608680002, 608680003, 608680004, 608680005, 608680006, 608680007, 608680008, 608680009, 608680010, 608680011, 608680012, 608680015, 608680016, 608680019, 608680020, 608680022, 608680024, 608680025, 608680026, 608680027, 608680028, 608680031, 608680032, 608680033, 608680034, 608680035, 608680036, 608680037, 608680038, 608680040, 608680041, 608680042, 608680043, 608680044, 608680124, 608680125.</t>
  </si>
  <si>
    <t xml:space="preserve">Техническое перевооружение. Сети теплоснабжения от ЦТП гор. Машиностроителей, 114  </t>
  </si>
  <si>
    <t>инв.№ 608684003, 608684004, 608684007, 608684008.</t>
  </si>
  <si>
    <t xml:space="preserve">Техническое перевооружение. Сети теплоснабжения от котельной ул. Июльская, 38  </t>
  </si>
  <si>
    <t>инв.№ 608751037, 608751045, 608751050, 608751051, 608751052, 608751054,  608751063, 608751065, 608751066, 608751102, 608751103, 608751119, 608751143, 60875114.</t>
  </si>
  <si>
    <t xml:space="preserve">Техническое перевооружение. Сети теплоснабжения от ЦТП  ул. Льва Толстого, 26а </t>
  </si>
  <si>
    <t xml:space="preserve"> инв.№ 608795002, 608795003, 608795006, 608795008, 608795009, 608795010, 608795011, 608795012, 608795035, 608795036, 608795037, 608795038, 608795039, 608795040, 608795045, 608795046.</t>
  </si>
  <si>
    <t xml:space="preserve">Техническое перевооружение. Сети теплоснабжения от ТК-1602.  </t>
  </si>
  <si>
    <t>инв.№ 608816002, 608816009, 608816024, 608816025.</t>
  </si>
  <si>
    <t>инв.№ 608819001.</t>
  </si>
  <si>
    <t xml:space="preserve">Техническое перевооружение. Сети теплоснабжения от ТК-2504 (ввод на ЦТП ул. Майская 29а)  </t>
  </si>
  <si>
    <t xml:space="preserve">Техническое перевооружение. Сети теплоснабжения  от ТП-1 (ввод на ЦТП ул. Школьная, 64а, ЦТП ул. Фруктовая, 35а, ЦТП ул. 50 лет ВЛКСМ, 36а)  
</t>
  </si>
  <si>
    <t>инв.№ 608823001, 608823002, 608823003, 608823007, 608823008, 608823010.</t>
  </si>
  <si>
    <t xml:space="preserve">Техническое перевооружение. Сети теплоснабжения от ТК-1422/4  </t>
  </si>
  <si>
    <t>инв.№ 608856005, 608856009.</t>
  </si>
  <si>
    <t xml:space="preserve">Техническое перевооружение. Сети теплоснабжения от ТК-1304/2  </t>
  </si>
  <si>
    <t>инв.№ 608860001</t>
  </si>
  <si>
    <t xml:space="preserve">Техническое перевооружение. Сети теплоснабжения от  ТК-1318  </t>
  </si>
  <si>
    <t>инв.№ 608862001</t>
  </si>
  <si>
    <t xml:space="preserve">Техническое перевооружение. Сети теплоснабжения от ЦТП ул. Металлистов, 34Т </t>
  </si>
  <si>
    <t>инв.№ 608872046, 608872047, 608872074, 608872075, 608872076, 608872077, 608872078, 608872079, 608872098, 608872099, 608872100, 608872101, 608872134, 608872135, 608872138, 608872139, 608872140, 608872141, 608872170, 608872172.</t>
  </si>
  <si>
    <t xml:space="preserve">Техническое перевооружение. Сеть теплоснабжения от ЦТП ул.Холмогорова 45а </t>
  </si>
  <si>
    <t>инв.№ 608875009, 608875010, 608875032, 608875033, 608875034, 608875058, 608875059, 608875060, 608875062, 608875064.</t>
  </si>
  <si>
    <t xml:space="preserve">Техническое перевооружение.Сети теплоснабжения от ЦТП ул. Родниковая, 66а  </t>
  </si>
  <si>
    <t>инв.№ 608881013, 608881014, 608881021, 608881022.</t>
  </si>
  <si>
    <t xml:space="preserve">Техническое перевооружение. Сети теплоснабжения от  ЦТП ул. Восточная, 72а </t>
  </si>
  <si>
    <t>инв.№ 608914004, 608914005, 608914009, 608914010, 608914012, 608914013, 608914015, 608914020, 608914021, 608914033, 608914046, 608914047, 608914054, 608914055, 608914071, 608914072, 608914073, 608914089, 608914092, 608914093, 608914100.</t>
  </si>
  <si>
    <t xml:space="preserve">Техническое перевооружение. Сети теплоснабжения от ЦТП Воткинское шоссе, 70а  </t>
  </si>
  <si>
    <t>инв.№ 608978009, 608978010, 608978009, 608978012, 608978013, 608978014, 608978016, 608978017, 608978018, 608978031, 608978035, 608978038, 608978046, 608978047, 608978048, 608978049, 608978050, 608978052, 608978053, 608978054, 608978055, 608978056, 608978058, 608978064, 608978065, 608978066, 608978067, 608978068, 608978069, 608978075, 608978076, 608978082, 608978085, 608978086, 608978088, 608978093, 608978098, 608978101, 608978103, 608978105, 608978108, 608978112, 608978117, 608978119, 608978121, 608978123, 608978124, 608978126, 608978130, 608978131, 608978132, 608978133, 608978135.</t>
  </si>
  <si>
    <t xml:space="preserve">Техническое перевооружение. Сети теплоснабжения от  ТК-1617  
</t>
  </si>
  <si>
    <t>инв.№ 609001002, 609001003.</t>
  </si>
  <si>
    <t xml:space="preserve">инв.№ 608663331, 608663332, 608663333, 608663334, 608663335, 608663336, 608663337. </t>
  </si>
  <si>
    <t>инв.№608680135</t>
  </si>
  <si>
    <t>инв.№ 608663338</t>
  </si>
  <si>
    <t xml:space="preserve">Техническое перевооружение. Сети теплоснабжения от ЦТП ул. Металлистов, 34Т  </t>
  </si>
  <si>
    <t>инв.№ 608872169, 608872171</t>
  </si>
  <si>
    <t>инв.№ 608856016</t>
  </si>
  <si>
    <t>инв.№ 608663339</t>
  </si>
  <si>
    <t xml:space="preserve">Техническое перевооружение.Сети теплоснабжения от ЦТП ул. Заречное шоссе, 59а  </t>
  </si>
  <si>
    <t>инв.№ 608679001, 608679002, 608679005, 608679006, 608679009, 608679010, 608679011, 608679012, 608679013, 608679014, 608679015, 608679016, 608679017, 608679018, 608679019, 608679020, 608679021, 608679022, 608679023, 608679024, 608679025, 608679026, 608679028, 608679031, 608679032, 608679033, 608679034, 608679049, 608679050, 608679097.</t>
  </si>
  <si>
    <t xml:space="preserve">Техническое перевооружение.Сети теплоснабжения от ТК-2134 
</t>
  </si>
  <si>
    <t>инв.№608778001, 608778002, 608778003, 608778004, 608778005, 608778006, 608778007, 608778008, 608778009, 608778010, 608778011, 608778014, 608778016.</t>
  </si>
  <si>
    <t xml:space="preserve">Техническое перевооружение. Сети теплоснабжения от ЦТП ул. Тимирязева, 3а </t>
  </si>
  <si>
    <t>инв.№ 608793003, 608793004, 608793005, 608793006, 608793001.</t>
  </si>
  <si>
    <t xml:space="preserve">Техническое перевооружение. Сети теплоснабжения от ЦТП ул.Карла Маркса,314а  </t>
  </si>
  <si>
    <t>инв.№ 608828001, 608828002, 608828005, 608828006, 608828007, 608828008, 608828009, 608828010, 608828011, 608828012, 608828013, 608828014, 608828015, 608828016, 608828017, 608828018, 608828019, 608828020, 608828021, 608828022, 608828023, 608828024, 608828026, 608828029, 608828030, 608828031, 608828032, 608828037, 608828038, 608828043, 608828044, 608828045, 608828046, 608828047, 608828048, 608828049, 608828050, 608828056, 608828057, 608828058, 608828059, 608828060, 608828061, 608828062, 608828069, 608828070, 608828011, 608828074, 608828075, 608828076, 608828135, 608828137, 608828138.</t>
  </si>
  <si>
    <t xml:space="preserve">Техническое перевооружение. Сети теплоснабжения от  ЦТП ул. Степана Разина, 50а </t>
  </si>
  <si>
    <t xml:space="preserve">Техническое перевооружение. Сети теплоснабжения от ЦТП ул. Буммашевская, 66аТ  </t>
  </si>
  <si>
    <t xml:space="preserve">инв.№ 608975002, 608975004, 608975006, 608975007, 608975008, 608975009, 608975010, 608975011,608975012, 608975014, 608975015, 608975016, 608975017, 608975019, 608975021, 608975023,608975025, 608975026, 608975027, 608975028, 608975036, 608975038, 608975040, 608975041,608975042, 608975043, 608975044, 608975048, 608975049, 608975050, 608975051, 608975052,608975054, 608975057, 608975058, 608975061, 608975062, 608975064, 608975067, 608975071,608975072, 608975073, 608975074, 608975075, 608975077, 608975078, 608975079, 608975081, 608975082, 608975083, 608975091, 608975092, 608975093, 608975094, 608975095, 608975096, 608975097, 608975098, 608975099, 608975100, 608975102, 608975103, 608975105, 608975106, 608975107, 608975108, 608975109, 608975110, 608975112, 608975113, 608975114, 608975115, 608975118, 608975122, 608975124, 608975128, 608975139, 608975140, 608975143, 608975144, 608975146, 608975147, 608975150, 608975159, 608975160, 608975161, 608975164, 608975165.
</t>
  </si>
  <si>
    <t xml:space="preserve">инв.№ 608920001, 608920002, 608920003, 608920004, 608920005, 608920006, 608920007, 608920008, 608920009, 608920010, 608920011, 608920012, 608920015, 608920016, 608920017, 608920018, 608920019, 608920020, 608920021, 608920022, 608920023, 608920024, 608920025, 608920026, 608920027, 608920028, 608920029, 608920030, 608920032, 608920033, 608920034, 608920037, 608920038, 608920039, 608920040, 608920041, 608920042, 608920043, 608920044, 608920045, 608920046, 608920047, 608920048, 608920063, 608920064, 608920070, 608920071, 608920072,608920073, 608920074, 608920075, 608920076, 608920077, 608920078, 608920079, 608920080, 608920081, 608920082, 608920086, 608920087, 608920088, 608920089, 608920090, 608920091,608920113, 608920114.
</t>
  </si>
  <si>
    <t xml:space="preserve">Техническое перевооружение. Сети теплоснабжения от  ТК-2210  </t>
  </si>
  <si>
    <t>инв.№ 608987001, 608987003, 608987004.</t>
  </si>
  <si>
    <t xml:space="preserve">Техническое перевооружение. Сети теплоснабжения от  ЦТП ул. Тверская, 54аТ  </t>
  </si>
  <si>
    <t>инв.№ 608678001, 608678002, 608678003, 608678004, 608678005, 608678006, 608678007, 608678009, 608678010, 608678011, 608678012, 608678015, 608678016, 608678017, 608678018, 608678019, 608678020, 608678021, 608678022, 608678023, 608678024, 608678025, 608678026, 608678027, 608678028, 608678029, 608678030, 608678031, 608678033, 608678034, 608678035, 608678041, 608678042, 608678043, 608678044, 608678045, 608678046, 608678047, 608678048, 608678049, 608678050, 608678051, 608678052, 608678053, 608678054, 608678055, 608678056, 608678057, 608678058, 608678060, 608678062, 608678063, 608678064, 608678065, 608678066, 608678068, 608678069, 608678070, 608678071, 608678073, 608678074, 608678075, 608678090, 608678091, 608678092, 608678093, 608678094, 608678095, 608678096, 608678097, 608678098, 608678099, 608678100, 608678101, 608678103, 608678105, 608678110, 608678111, 608678124, 608678131, 608678132, 608678134, 608678135, 608678136, 608678137, 608678138, 608678139, 608678140, 608678141, 608678142, 608678143, 608678144, 608678145, 608678146, 608678147, 608678153, 608678154, 608678164, 608678166, 608678167, 608678169, 608678170.</t>
  </si>
  <si>
    <t xml:space="preserve">Техническое перевооружение. Сети теплоснабжения от котельной ул. Гагарина, 51  </t>
  </si>
  <si>
    <t xml:space="preserve">инв.№ 608692002, 608692003, 608692004, 608692005, 608692010, 608692011, 608692013, 608692261, 608692014, 608692017, 608692018, 608692019, 608692263, 608692021, 608692022, 608692023, 608692024, 608692050, 608692051, 608692057, 608692262, 608692058, 608692061, 608692065, 608692066, 608692264, 608692067, 608692068, 608692071, 608692072, 608692265, 608692073, 608692074, 608692076, 608692266, 608692079, 608692080, 608692091, 608692092, 608692267, 608692100, 608692268, 608692107, 608692108, 608692109, 608692110, 608692269, 608692134, 608692141, 608692148, 608692270, 608692149, 608692150, 608692151, 608692234, 608692251, 608692252, 608692253, 608692254.
</t>
  </si>
  <si>
    <t xml:space="preserve">Техническое перевооружение. Сети теплоснабжения от ЦТП ул. Редукторная, 8а  </t>
  </si>
  <si>
    <t>инв.№ 608761017, 608761182, 608761183, 608761185, 608761187, 608761188, 608761189.</t>
  </si>
  <si>
    <t xml:space="preserve">Техническое перевооружение. Сети теплоснабжения от  ТК-1305  </t>
  </si>
  <si>
    <t>инв.№ 608834001</t>
  </si>
  <si>
    <t xml:space="preserve">Техническое перевооружение. Сети теплоснабжения от ТК-1 </t>
  </si>
  <si>
    <t xml:space="preserve">инв.№ 608839001, 608839002, 608839007, 608839008, 608839009, 608839010, 608839011, 608839012, 608839013, 608839014, 608839018.
</t>
  </si>
  <si>
    <t xml:space="preserve">Техническое перевооружение. Сети теплоснабжения от ЦТП ул. Школьная, 25б  </t>
  </si>
  <si>
    <t>инв.№ 608866002, 608866003, 608866004, 608866005, 608866006, 608866010, 608866011, 608866019, 608866020, 608866022, 608866023, 608866049, 608866050, 608866056, 608866057, 608866058, 608866059, 608866060, 608866061, 608866075, 608866076, 608866081, 608866082, 608866086, 608866095, 608866096, 608866097, 608866108, 608866114, 608866115, 608866118, 608866128.</t>
  </si>
  <si>
    <t xml:space="preserve">Техническое перевооружение. Сети теплоснабжения от ЦТП ул. Ленина,87б  </t>
  </si>
  <si>
    <t>инв.№ 608915001, 608915003, 608915006, 608915007, 608915012, 608915013, 608915014, 608915015</t>
  </si>
  <si>
    <t xml:space="preserve">Техническое перевооружение. Сети теплоснабжения от ЦТП ул.Удмуртская, 208б  </t>
  </si>
  <si>
    <t>инв.№ 608921005, 608921006, 608921016, 608921017, 608921028, 608921033, 608921034, 608921035, 608921036, 608921044, 608921045, 608921046, 608921047, 608921056, 608921057, 608921058,608921059, 608921065, 608921068, 608921069, 608921071, 608921072, 608921074, 608921075, 608921089, 608921090 .</t>
  </si>
  <si>
    <t xml:space="preserve">Техническое перевооружение. Сети теплоснабжения от  ТК-1111  </t>
  </si>
  <si>
    <t xml:space="preserve">инв.№ 608967002, 608967003, 608967004, 608967002, 608967006, 608967007, 608967008, 608967009, 608967010, 608967011, 608967012, 608967013, 608967014, 608967015, 608967017, 608967018, 608967019, 608967020, 608967021, 608967022, 608967023, 608967024, 608967026, 608967027, 608967028, 608967030, 608967031, 608967032, 608967033, 608967035, 608967036, 608967039, 608967042, 608967044, 608967045, 608967047, 608967048, 608967053, 608967054, 608967056, 608967057, 608967058, 608967060, 608967061, 608967062, 608967065, 608967066, 608967067, 608967071, 608967074, 608967075.
</t>
  </si>
  <si>
    <t>инв.№ 608678172, 608678076, 608678077, 608678174, 608678175, 608678176, 608678177</t>
  </si>
  <si>
    <t xml:space="preserve">Техническое перевооружение. Сети теплоснабжения от котельной ул. Гагарина, 51 </t>
  </si>
  <si>
    <t>инв.№ 608692255, 608692256, 608692258, 608692257, 608692259, 608692260</t>
  </si>
  <si>
    <t xml:space="preserve">Техническое перевооружение. Сети теплоснабжения от  ЦТП ул. Шишкина, 1 </t>
  </si>
  <si>
    <t>инв.№608672001, 608672002, 608672004, 608672005, 608672006, 608672017, 608672020, 608672024,608672026, 608672029, 608672030, 608672033, 608672034, 608672040, 608672044, 608672050,608672052, 608672061, 608672065, 608672067, 608672069, 608672071, 608672075, 608672076,608672096, 608672097, 608672098, 608672099, 608672108, 608672109, 608672110, 608672113, 608672115, 608672116, 608672132, 608672134, 608672138, 608672139, 608672140, 608672141,608672142, 608672143, 608672145, 608672146, 608672147, 608672148, 608672149, 608672150,608672156, 608672171, 608672172, 608672179, 608672180, 608672181, 608672183, 608672189.</t>
  </si>
  <si>
    <t xml:space="preserve">Техническое перевооружение. Сети теплоснабжения от ЦТП ул. Баранова, 40 </t>
  </si>
  <si>
    <t>инв.№608677001, 608677002, 608677005, 608677006, 608677007, 608677008, 608677009, 608677010, 608677011, 608677012, 608677013, 608677014, 608677015, 608677016, 608677017, 608677018, 608677019, 608677020, 608677021, 608677022, 608677023, 608677024, 608677025, 608677026, 608677027, 608677030, 608677031, 608677032, 608677033, 608677034, 608677035, 608677036, 608677037, 608677038, 608677039, 608677040, 608677041, 608677042, 608677043, 608677044, 608677045, 608677046, 608677047, 608677048, 608677049, 608677050, 608677051, 608677052, 608677053, 608677054, 608677055, 608677056, 608677057, 608677059, 608677060, 608677061, 608677062, 608677063, 608677065, 608677066, 608677067, 608677068, 608677069, 608677071, 608677072, 608677074, 608677075, 608677076, 608677077, 608677078, 608677079, 608677080, 608677082, 608677083, 608677085, 608677086, 608677087, 608677088, 608677089, 608677090, 608677091, 608677092, 608677093, 608677096, 608677100, 608677101, 608677102.</t>
  </si>
  <si>
    <t xml:space="preserve">Техническое перевооружение. Сеть теплоснабжения от ЦТП ул. Майская, 29а </t>
  </si>
  <si>
    <t>инв.№ 608709077, 608709078, 608709134, 608709135, 608709136.</t>
  </si>
  <si>
    <t>инв.№ 608760001, 608760001, 608760001, 608760001</t>
  </si>
  <si>
    <t xml:space="preserve">Техническое перевооружение. Сети теплоснабжения от ТК-1435/7 (ввод на ЦТП ул. Песочная, 26а) </t>
  </si>
  <si>
    <t>инв.№ 608804001</t>
  </si>
  <si>
    <t xml:space="preserve">Техническое перевооружение. Сети теплоснабжения ТК-1521 </t>
  </si>
  <si>
    <t>инв.№608814023, 608814035, 608814037.</t>
  </si>
  <si>
    <t xml:space="preserve">Техническое перевооружение. Сети теплоснабжения от ЦТП ул. Карла Маркса, 293 </t>
  </si>
  <si>
    <t>инв.№ 608826026, 608826038, 608826048, 608826052, 608826090</t>
  </si>
  <si>
    <t xml:space="preserve">Техническое перевооружение.Сети теплоснабжения от  ТК-1311 </t>
  </si>
  <si>
    <t>инв.№ 608861004, 608861020,  608861123, 608861144</t>
  </si>
  <si>
    <t xml:space="preserve">Техническое перевооружение. Сети теплоснабжения от ЦТП ул. Удмуртская, 269а </t>
  </si>
  <si>
    <t>инв.№ 608873006, 608873011, 608873012, 608873015, 608873018, 608873019, 608873022, 608873023, 608873024, 608873025, 608873026, 608873027, 608873028, 608873029, 608873044, 608873045,608873046, 608873048, 608873051, 608873052, 608873053, 608873054, 608873055, 608873056,608873057, 608873058, 608873059, 608873060, 608873061, 608873064, 608873066, 608873092,608873093, 608873095, 608873096, 608873097, 608873099, 608873101, 608873103, 608873111,608873112, 608873113, 608873114, 608873116, 608873117, 608873120, 608873121, 608873122, 608873123, 608873124.</t>
  </si>
  <si>
    <t xml:space="preserve">Техническое перевооружение. Сеть  теплоснабжения от ЦТП ул. Металлистов 31 </t>
  </si>
  <si>
    <t>инв.№ 608878013 ,608878013, 608878126, 608878127, 608878138, 608878139, 608878155, 608878165, 608878166,</t>
  </si>
  <si>
    <t>Техническое перевооружение.Сети теплоснабжения от ТК-1116/1</t>
  </si>
  <si>
    <t>инв№ 608942008</t>
  </si>
  <si>
    <t xml:space="preserve">Техническое перевооружение. Сети теплоснабжения от ТК-1729 </t>
  </si>
  <si>
    <t>инв.№ 608953020, 608953023, 608953024, 608953025, 608953026, 608953028, 608953030, 608953031, 608953032, 608953035, 608953036, 608953039, 608953045, 608953068.</t>
  </si>
  <si>
    <t xml:space="preserve">Техническое перевооружение.Сети теплоснабжения  от ЦТП ул. Буммашевская, 13  </t>
  </si>
  <si>
    <t>инв.№ 608982012</t>
  </si>
  <si>
    <t xml:space="preserve">Техническое перевооружение. Сети теплоснабжения от ТК-1729  </t>
  </si>
  <si>
    <t>инв.№ 608953033</t>
  </si>
  <si>
    <t xml:space="preserve">Техническое перевооружение. Сети теплоснабжения от  ТК-1311 </t>
  </si>
  <si>
    <t>инв.№ 608861067, 608861135.</t>
  </si>
  <si>
    <t xml:space="preserve">Техническое перевооружение.Сети теплоснабжения от ЦТП ул. Клубная, 85а </t>
  </si>
  <si>
    <t>инв.№ 608676001, 608676002, 608676003, 608676004, 608676005, 608676006, 608676007, 608676008, 608676009, 608676010, 608676011, 608676012, 608676013, 608676014, 608676015, 608676016, 608676017, 608676018, 608676019, 608676020, 608676021, 608676022, 608676023, 608676024, 608676025, 608676026, 608676027, 608676028, 608676031, 608676032, 608676033, 608676034, 608676035, 608676036, 608676037, 608676038, 608676042, 608676044, 608676045, 608676046, 608676047, 608676048, 608676049, 608676051, 608676052, 608676053, 608676054, 608676055, 608676056, 608676057, 608676061, 608676062, 608676063, 608676065, 608676066, 608676074, 608676075, 608676076, 608676083, 608676084, 608676085, 608676086, 608676088, 608676089, 608676090, 608676091, 608676092, 608676093, 608676095, 608676096, 608676098, 608676099, 608676100, 608676101, 608676103, 608676104, 608676106, 608676107, 608676108, 608676109, 608676111, 608676112, 608676114, 608676115, 608676117, 608676118, 608676131, 608676132, 608676134, 608676135, 608676136, 608676137, 608676143.</t>
  </si>
  <si>
    <t xml:space="preserve">Техническое перевооружение. Сети теплоснабжения от ЦТП ул. Баранова, 64 </t>
  </si>
  <si>
    <t>инв.№ 608690001, 608690002, 608690003, 608690004, 608690007, 608690008, 608690013, 608690014, 608690015, 608690016, 608690017, 608690018, 608690021, 608690022, 608690023, 608690024, 608690026, 608690027, 608690029, 608690030, 608690032, 608690033, 608690035, 608690036, 608690058, 608690065, 608690067, 608690068, 608690069, 608690070, 608690071, 608690072, 608690073.</t>
  </si>
  <si>
    <t xml:space="preserve">Техническое перевооружение.Сети теплоснабжения от  ТК-1434а (ввод на ЦТП ул. Нижняя, 18) </t>
  </si>
  <si>
    <t>инв.№ 608803001, 608803002</t>
  </si>
  <si>
    <t xml:space="preserve">Техническое перевооружение. Сети теплоснабжения от  ТК-1438/1 (ввод на ЦТП ул. Металлистов, 34а;  ЦТП ул. Металлистов, 31) </t>
  </si>
  <si>
    <t>инв.№ 608807002, 608807003</t>
  </si>
  <si>
    <t xml:space="preserve">Техническое перевооружение. Сети теплоснабжения от  ТК-1440 (ввод на ЦТП ул. 7-я Подлесная, 32а) </t>
  </si>
  <si>
    <t>инв.№608808001</t>
  </si>
  <si>
    <t xml:space="preserve">Техническое перевооружение. Сети теплоснабжения от ЦТП ул. Карла Маркса, 265Т </t>
  </si>
  <si>
    <t>инв.№ 608829015, 608829025, 608829026, 608829027, 608829028, 608829029, 608829030, 608829031, 608829032, 608829033, 608829034, 608829035, 608829036, 608829037, 608829040, 608829041,608829042, 608829043, 608829046, 608829047, 608829048, 608829049, 608829052, 608829053,608829056, 608829057, 608829068, 608829069, 608829070, 608829071, 608829091, 608829092,608829093, 608829094, 608829095.</t>
  </si>
  <si>
    <t xml:space="preserve">Техническое перевооружение. Сети теплоснабжения от ТК-1210 </t>
  </si>
  <si>
    <t>инв.№ 608832001, 608832002, 608832003, 608832004, 608832005, 608832006, 608832007, 608832008, 608832009, 608832010, 608832011, 608832012, 608832018, 608832020, 608832021, 608832022, 608832025, 608832026, 608832028, 608832029, 608832030.</t>
  </si>
  <si>
    <t xml:space="preserve">Техническое перевооружение. Сети теплоснабжения от ЦТП ул. 50 лет ВЛКСМ, 17а </t>
  </si>
  <si>
    <t>инв.№ 608868002, 608868004, 608868006, 608868008, 608868010, 608868011, 608868013, 608868014, 608868015, 608868021, 608868022, 608868023, 608868025, 608868026, 608868027, 608868028,608868031, 608868033, 608868034, 608868041, 608868042, 608868043, 608868044, 608868045,608868046, 608868048, 608868049, 608868050, 608868051, 608868052, 608868053, 608868055,608868059, 608868062, 608868063.</t>
  </si>
  <si>
    <t xml:space="preserve">Техническое перевооружение. Сеть теплоснабжения от ЦТП ул.10 лет Октября 21а </t>
  </si>
  <si>
    <t xml:space="preserve">инв.№ 608876052, 608876053, 608876054, 608876055, 608876056, 608876057,608876058. </t>
  </si>
  <si>
    <t xml:space="preserve">Техническое перевооружение.Сети теплоснабжения от ТК-1134/1 </t>
  </si>
  <si>
    <t>инв.№ 608944004, 608944005, 608944006, 608944007, 608944008, 608944009, 608944010, 608944014, 608944017, 608944018, 608944019, 608944020, 608944021, 608944022, 608944023, 608944024, 608944025, 608944026, 608944027, 608944028, 608944029, 608944030, 608944031, 608944032, 608944033, 608944034, 608944035, 608944036, 608944037, 608944038, 608944039, 608944040, 608944041, 608944044, 608944045, 608944046, 608944047, 608944048, 608944049, 608944052, 608944064, 608944073, 608944085, 608944086, 608944087, 608944088, 608944089, 608944090, 608944091, 608944092, 608944093, 608944094, 608944095, 608944096, 608944097.</t>
  </si>
  <si>
    <t xml:space="preserve">Техническое перевооружение. Сети теплоснабжения от ТК-1812 (ввод на ЦТП ул. Ленина, 116а) </t>
  </si>
  <si>
    <t>инв.№ 608954001, 608954002, 608954003, 608954004, 608954005</t>
  </si>
  <si>
    <t xml:space="preserve">Техническое перевооружение. Сети теплоснабжения от ЦТП ул. Клубная, 85а </t>
  </si>
  <si>
    <t>инв.№ 608676144, 608676145</t>
  </si>
  <si>
    <t xml:space="preserve">Сети теплоснабжения от ЦТП ул. Клубная 72 </t>
  </si>
  <si>
    <t>инв.№ 608675001, 608675002, 608675003, 608675004, 608675005, 608675006, 608675007, 608675008, 608675009, 608675010, 608675011, 608675012, 608675013, 608675014, 608675015, 608675016, 608675017, 608675018, 608675019, 608675020, 608675021, 608675022, 608675025, 608675026, 608675027, 608675028, 608675029, 608675030, 608675031, 608675032, 608675033, 608675034, 608675035, 608675036, 608675037, 608675038, 608675043, 608675044, 608675045, 608675046, 608675047, 608675048, 608675049, 608675050, 608675052, 608675053, 608675059, 608675060, 608675061, 608675062, 608675065, 608675067, 608675071, 608675075, 608675076, 608675077, 608675078, 608675080, 608675081, 608675083, 608675084, 608675086, 608675087, 608675089, 608675090, 608675092, 608675093, 608675095, 608675096, 608675098, 608675099, 608675101, 608675102, 608675103, 608675104, 608675105, 608675106, 608675108, 608675109, 608675117, 608675118, 608675124, 608675125, 608675126, 608675127, 608675129, 608675130, 608675132, 608675133, 608675135, 608675136, 608675138, 608675139, 608675141, 608675142, 608675143, 608675144, 608675146, 608675147, 608675149, 608675150, 608675153, 608675154, 608675155, 608675156, 608675157, 608675158, 608675159, 608675160, 608675162, 608675163, 608675165, 608675166, 608675168, 608675169, 608675171, 608675172, 608675174, 608675175, 608675179, 608675180, 608675181, 608675182, 608675183, 608675184, 608675185, 608675187, 608675188, 608675190, 608675191, 608675193, 608675194.</t>
  </si>
  <si>
    <t xml:space="preserve">Техническое перевооружение. Сети теплоснабжения от ЦТП гор.Машиностроителей,98ц </t>
  </si>
  <si>
    <t>инв.№ 608681003, 608681004, 608681005, 608681006, 608681007, 608681008, 608681009, 608681010, 608681046, 608681135, 608681136,</t>
  </si>
  <si>
    <t xml:space="preserve">Техническое перевооружение. Сети теплоснабжения от  ТК-1714/2  (ввод на ЦТП ул. Удмуртская, 197Т) </t>
  </si>
  <si>
    <t>инв.№ 608702001</t>
  </si>
  <si>
    <t xml:space="preserve">Сети теплоснабжения от котельной гор. Машиностроителей, 118 </t>
  </si>
  <si>
    <t>инв.№ 608719001, 608719002, 608719003, 608719004, 608719005, 608719006</t>
  </si>
  <si>
    <t xml:space="preserve">Техническое перевооружение. Сети теплоснабжения от  ТК-1604а </t>
  </si>
  <si>
    <t xml:space="preserve">инв.№ 608818001, 608818013, 608818014, 608818052, 608818053, 608818071, 608818072, 608818109, 608818131, 608818132, 608818143, 608818161, 608818189, 608818190, 608818192, 608818193, 608818195, 608818196, 608818197, 608818230, 608818231.
</t>
  </si>
  <si>
    <t xml:space="preserve">Техническое перевооружение.Сети теплоснабжения от ТК-1605 </t>
  </si>
  <si>
    <t>инв.№ 608833001, 608833002, 608833003, 608833004, 608833005, 608833007, 608833008, 608833009, 608833010, 608833011.</t>
  </si>
  <si>
    <t xml:space="preserve">Техническое перевооружение. Сети теплоснабжения от ТК-1418/1 </t>
  </si>
  <si>
    <t xml:space="preserve">инв.№ 608837001, 608837002, 608837003, 608837004, 608837005, 608837006, 608837007, 608837008,608837009, 608837010, 608837012, 608837016, 608837017, 608837018, 608837019, 608837020,608837021, 608837022, 608837023, 608837024, 608837025, 608837026, 608837027, 608837028.
</t>
  </si>
  <si>
    <t xml:space="preserve">Техническое перевооружение. Сети теплоснабжения от ЦТП ул. 40 лет Победы, 130а </t>
  </si>
  <si>
    <t>инв.№ 608910025 608910026, 608910031, 608910032, 608910037 ,608910038.</t>
  </si>
  <si>
    <t xml:space="preserve">Техническое перевооружение. Сети теплоснабжения от ЦТП ул. Воровского, 129 </t>
  </si>
  <si>
    <t>инв.№ 608926033, 608926034, 608926113</t>
  </si>
  <si>
    <t xml:space="preserve">Техническое перевооружение. Сети теплоснабжения от БГВС ул. Ленина, 38Б </t>
  </si>
  <si>
    <t>инв.№ 608928004, 608928005, 60892816,608928017, 608928020, 608928021, 608928036, 608928045, 608928047.</t>
  </si>
  <si>
    <t xml:space="preserve">Техническое перевооружение. Сети теплоснабжения от ТК-1219 </t>
  </si>
  <si>
    <t>инв.№ 608991002, 608991013</t>
  </si>
  <si>
    <t xml:space="preserve">Техническое перевооружение. Сети теплоснабжения от ТК-1605 </t>
  </si>
  <si>
    <t xml:space="preserve">инв.№ 608998001, 608998005, 608998006, 608998007, 608998009, 608998010, 608998011, 608998012,608998013, 608998014, 608998015, 608998016, 608998017, 608998018, 608998019, 608998020, 608998021, 608998022, 608998023, 608998024, 608998025, 608998026, 608998027, 608998028, 608998029, 608998034, 608998036, 608998040, 608998050, 608998053, 608998054.
</t>
  </si>
  <si>
    <t xml:space="preserve">Техническое перевооружение. Сети теплоснабжения от ТК-2106 </t>
  </si>
  <si>
    <t xml:space="preserve">инв.№ 608656024, 608656025, 608656026, 608656028, 608656034, 608656040, 608656044, 608656049, 608656115, 608656117, 608656123. 
</t>
  </si>
  <si>
    <t xml:space="preserve">Техническое перевооружение. Сети теплоснабжения от ТК-3 (ввод на ЦТП ул. Заречное шоссе, 59а ) </t>
  </si>
  <si>
    <t>инв.№ 608667001, 608667002</t>
  </si>
  <si>
    <t>Техническое перевооружение. Сети теплоснабжения от ТК-3 (ввод на ЦТП ул. Клубная, 21)</t>
  </si>
  <si>
    <t>инв.№ 608668001, 608668002</t>
  </si>
  <si>
    <t xml:space="preserve">Техническое перевооружение. Сети теплоснабжения от  УТ-1 (ввод на ЦТП ул. Тверская, 54аТ) </t>
  </si>
  <si>
    <t xml:space="preserve">инв.№608670002, 608670003, 608670004, 608670005, 608670006, 608670007 </t>
  </si>
  <si>
    <t xml:space="preserve">Техническое перевооружение. Сети теплоснабжения от ЦТП ул. Ворошилова, 79а/1 </t>
  </si>
  <si>
    <t xml:space="preserve">инв.№ 608716044, 608716045 </t>
  </si>
  <si>
    <t>инв.№ 608762003, 608762012, 608762013, 608762018, 608762022, 608762028, 608762029, 608762030, 608762031, 608762075.</t>
  </si>
  <si>
    <t>Техническое перевооружение. Сети теплоснабжения от ТК-1430  (ввод на ЦТП ул. 30 лет Победы, 2)</t>
  </si>
  <si>
    <t>инв.№ 608801002</t>
  </si>
  <si>
    <t>инв.№ 608926001, 608926002, 608926003, 608926004, 608926006, 608926007, 608926008, 608926009, 608926011, 608926021, 608926022, 608926026, 608926035, 608926036, 608926050, 608926051, 608926052, 608926053, 608926070, 608926071, 608926072, 608926073, 608926074, 608926075, 608926078, 608926079, 608926089, 608926091, 608926092.</t>
  </si>
  <si>
    <t>инв.№ 608926114, 608926118, 608926120</t>
  </si>
  <si>
    <t xml:space="preserve">Техническое перевооружение. Сети теплоснабжения от ТК-1102 </t>
  </si>
  <si>
    <t>инв.№ 608935002, 608935008, 608935015, 608935026, 608935064</t>
  </si>
  <si>
    <t xml:space="preserve">Техническое перевооружение. Сети теплоснабжения от  ТК-1118/1 </t>
  </si>
  <si>
    <t>инв.№ 608943003</t>
  </si>
  <si>
    <t xml:space="preserve">Техническое перевооружение.Сети теплоснабжения от ТК-1118/1 </t>
  </si>
  <si>
    <t xml:space="preserve">инв.№ 608969010, 608969016, 608969021, 608969027, 608969038, 608969039, 608969041, 608969042,608969074.
</t>
  </si>
  <si>
    <t xml:space="preserve">Техническое перевооружение. Сети теплоснабжения  от ЦТП ул. Балезинская, 68 </t>
  </si>
  <si>
    <t xml:space="preserve">инв.№ 609013001, 609013002, 609013003, 609013004, 609013005, 609013006, 609013007, 609013008, 609013009, 609013010, 609013011, 609013012, 609013013, 609013014, 609013015, 609013016, 609013017, 609013018, 609013019, 609013020, 609013021, 609013022, 609013023, 609013024, 609013025, 609013026, 609013027, 609013028, 609013029, 609013030, 609013032, 609013033, 609013034, 609013035, 609013036, 609013037, 609013038, 609013039, 609013040, 609013041, 609013042, 609013043, 609013044, 609013045, 609013046, 609013047, 609013050, 609013051, 609013053, 609013054, 609013059, 609013060, 609013062, 609013074, 609013075, 609013080, 609013081.
</t>
  </si>
  <si>
    <t xml:space="preserve">Техническое перевооружение. Сети теплоснабжения от ЦТП ул. Красноармейская, 134а </t>
  </si>
  <si>
    <t>инв.№ 609016003, 609016004, 609016014, 609016016, 609016017, 609016018, 609016019, 609016020, 609016024, 609016025, 609016026, 609016029, 609016031, 609016043, 609016044, 609016045, 609016046, 609016047, 609016048, 609016049, 609016050, 609016051, 609016052, 609016053, 609016054, 609016057, 609016058, 609016061, 609016062, 609016063, 609016064, 609016065, 609016066, 609016067, 609016068, 609016092, 609016093.</t>
  </si>
  <si>
    <t>инв.№ 609016101, 609016102, 609016104, 609016105, 609016110, 609016131, 609016132, 609016133, 609016134, 609016135, 609016136, 609016137, 609016138, 609016139, 609016140, 609016157, 609016158, 609016161, 609016162, 609016164, 609016165, 609016197, 609016198, 609016216, 609016217, 609016219.</t>
  </si>
  <si>
    <t>инв.№ 608762032, 608762060, 608762061, 608762064, 608762076.</t>
  </si>
  <si>
    <t>инв.№ 608926127, 608926128, 608926129, 608926130, 608926131.</t>
  </si>
  <si>
    <t xml:space="preserve">Техническое перевооружение. Сети теплоснабжения от ТК-1118/1 </t>
  </si>
  <si>
    <t>инв.№  608969015, 608969046, 608969224, 608969091</t>
  </si>
  <si>
    <t>инв.№ 608665001</t>
  </si>
  <si>
    <t xml:space="preserve">Техническое перевооружение. Сети теплоснабжения от точки врезки в магистральную теплотрассу ( ввод ЦТП ул. Олега Кошевого, 22а ) </t>
  </si>
  <si>
    <t xml:space="preserve">Техническое перевооружение. Сети теплоснабжения от ЦТП ул. Оружейника Драгунова, 62а  </t>
  </si>
  <si>
    <t>инв.№ 608674001</t>
  </si>
  <si>
    <t>инв.№ 608783001, 608783002, 608783005, 608783006.</t>
  </si>
  <si>
    <t xml:space="preserve">Техническое перевооружение. Сети теплоснабжения от ТК-2385 (ввод на ЦТП ул. Серова, 65  </t>
  </si>
  <si>
    <t xml:space="preserve">Техническое перевооружение. Сети теплоснабжения  от ТК-1501 (ввод на ЦТП ул. Пушкинская, 373б)  </t>
  </si>
  <si>
    <t>инв.№608809001, 608809002, 608809003.</t>
  </si>
  <si>
    <t xml:space="preserve">Техническое перевооружение. Сети теплоснабжения от ТК-1508 (ввод на ЦТП ул.50 лет ВЛКСМ, 17а)  </t>
  </si>
  <si>
    <t>инв.№608810001, 608810002.</t>
  </si>
  <si>
    <t xml:space="preserve">Техническое перевооружение. Сети теплоснабжения от ЦТП ул. Карла Маркса, 397а  </t>
  </si>
  <si>
    <t>инв.№ 608827021, 608827021, 608827021, 608827021, 608827021, 608827021, 608827021, 608827021,</t>
  </si>
  <si>
    <t xml:space="preserve">Техническое перевооружение. Сети теплоснабжения от ТК-1413 </t>
  </si>
  <si>
    <t>инв.№ 608836002, 608836004</t>
  </si>
  <si>
    <t xml:space="preserve">Техническое перевооружение. Сети теплоснабжения от ТК-1209а </t>
  </si>
  <si>
    <t>инв.№ 608858004, 608858006, 608858007, 608858032, 608858033, 608858036, 608858037.</t>
  </si>
  <si>
    <t xml:space="preserve">Техническое перевооружение. Сети теплоснабжения от ЦТП ул. 50 лет ВЛКСМ, 36а </t>
  </si>
  <si>
    <t>инв.№ 608869032, 608869044, 608869062 , 608869063, 608869091, 608869093.</t>
  </si>
  <si>
    <t>Техническое перевооружение.Сеть теплоснабжения от ЦТП ул.Холмогорова 45а</t>
  </si>
  <si>
    <t xml:space="preserve"> инв.№ 608875014, 608875042, 608875043, 608875044</t>
  </si>
  <si>
    <t xml:space="preserve">Техническое перевооружение. Сети теплоснабжения от ЦТП ул. 7-я Подлесная, 32а </t>
  </si>
  <si>
    <t xml:space="preserve">инв.№ 608882001, 608882001,608882002, 608882016, 608882017, 608882018, 608882019, 608882027 ,608882028 . </t>
  </si>
  <si>
    <t>Техническое перевооружение. Сети теплоснабжения от ЦТП ул. 50 лет Пионерии, 26а</t>
  </si>
  <si>
    <t xml:space="preserve"> инв.№ 608885098, 608885102, 608885126, 608885135, 608885162.</t>
  </si>
  <si>
    <t xml:space="preserve">Техническое перевооружение. Сети теплоснабжения от  ЦТП ул. Ракетная, 30а </t>
  </si>
  <si>
    <t>инв.№ 608923001, 608923001,608923001, 608923001, 608923002, 608923025, 608923026, 608923027, 608923028, 608923031, 608923032, 608923033, 608923034, 608923044, 608923048, 608923049, 608923060, 608923065</t>
  </si>
  <si>
    <t xml:space="preserve">Техническое перевооружение. Сети теплоснабжения от  котельной ул. Орджоникидзе,2 </t>
  </si>
  <si>
    <t>инв.№ 608930007, 608930008, 608930009, 608930010, 608930007, 608930011, 608930012, 608930013, 608930014, 608930015, 608930016, 608930017, 608930020, 608930021, 608930022, 608930023,608930024, 608930025, 608930026, 608930027, 608930028, 608930029, 608930030, 608930031,608930032, 608930033, 608930034, 608930037, 608930038, 608930041, 608930042, 608930043, 608930044, 608930047, 608930048, 608930050, 608930053, 608930054, 608930055, 608930056,608930063, 608930064, 608930065, 608930066, 608930067, 608930068, 608930069, 608930071,608930072, 608930073, 608930076, 608930077, 608930078, 608930079, 608930087, 608930089,608930095, 608930096, 608930097, 608930100, 608930101, 608930106, 608930107, 608930116,608930118, 608930119, 608930176, 608930177, 608930182, 608930183, 608930202, 608930203.
 .</t>
  </si>
  <si>
    <t>инв.№608824178, 608824170</t>
  </si>
  <si>
    <t xml:space="preserve">Техническое перевооружение. Сети теплоснабжения от ЦТП ул. 10 лет Октября, 7а  </t>
  </si>
  <si>
    <t xml:space="preserve">Техническое перевооружение. Сети теплоснабжения от ТК-13 (ввод на ЦТП ул. Оружейника Драгунова, 62а)  </t>
  </si>
  <si>
    <t>инв.№ 608659001</t>
  </si>
  <si>
    <t xml:space="preserve">Техническое перевооружение. Сети теплоснабжения от ЦТП ул. Четырнадцатая, 56а  </t>
  </si>
  <si>
    <t>инв.№ 608683001, 608683002, 608683003, 608683005, 608683006, 608683007, 608683008, 608683009, 608683010, 608683011, 608683012, 608683023, 608683024, 608683027, 608683028.</t>
  </si>
  <si>
    <t xml:space="preserve">Техническое перевооружение. Сети теплоснабжения от ТК-1516  </t>
  </si>
  <si>
    <t>инв.№ 608812001, 608812003, 608812006, 608812010, 608812011, 608812012.</t>
  </si>
  <si>
    <t xml:space="preserve">Техническое перевооружение. Сети теплоснабжения от ТК-1521 (ввод на ЦТП ул. 30 лет Победы, 80а)  </t>
  </si>
  <si>
    <t>инв.№ 608813002, 608813009, 608813010, 608813011, 608813015, 608813016, 608813017, 608813031, 608813032, 608813033, 608813034.</t>
  </si>
  <si>
    <t xml:space="preserve">Техническое перевооружение. Сети теплоснабжения от ТК-1601  </t>
  </si>
  <si>
    <t>инв.№ 608815001, 608815002, 608815003, 608815004, 608815005, 608815006, 608815007, 608815008, 608815009, 608815011, 608815012, 608815013, 608815014, 608815016, 608815017, 608815018, 608815019, 608815022, 608815023, 608815025, 608815026, 608815027, 608815028, 608815029, 608815030, 608815032, 608815033, 608815036, 608815037, 608815038, 608815039, 608815040, 608815041, 608815042, 608815043, 608815044, 608815045.</t>
  </si>
  <si>
    <t xml:space="preserve">Техническое перевооружение.Сети теплоснабжения от ЦТП ул. 10 лет Октября, 7а  </t>
  </si>
  <si>
    <t>инв.№ 608824001, 608824002, 608824005, 608824006, 608824012, 608824016, 608824017, 608824018, 608824021, 608824022, 608824023, 608824024, 608824027, 608824028, 608824031, 608824032, 608824039, 608824040, 608824045, 608824046, 608824047, 608824048, 608824051, 608824052, 608824053, 608824054, 608824055, 608824056, 608824057, 608824058, 608824059, 608824060, 608824061, 608824062, 608824063, 608824064, 608824071, 608824088, 608824101, 608824102, 608824104, 608824105, 608824107, 608824108, 608824110, 608824111, 608824113, 608824114, 608824115, 608824116, 608824117, 608824118, 608824127, 608824128, 608824129, 608824130, 608824131, 608824132, 608824133, 608824135, 608824136, 608824138, 608824139, 608824168, 608824169.</t>
  </si>
  <si>
    <t>инв.№608827007, 608827008, 608827011, 608827012, 608827013, 608827014, 608827017, 608827018, 608827040, 608827041, 608827048, 608827049, 608827052, 608827053, 608827064, 608827065, 608827066, 608827067, 608827130, 608827133, 608827136, 608827137, 608827140, 608827145, 608827146, 608827156, 608827161, 608827212, 608827213, 608827214, 608827215, 608827244, 608827245, 608827257, 608827279, 608827282.</t>
  </si>
  <si>
    <t xml:space="preserve">Техническое перевооружение. Сети теплоснабжения от ЦТП ул. 40 лет Победы, 118а </t>
  </si>
  <si>
    <t>инв.№ 608973032, 608973045, 608973046, 608973049, 608973069, 608973070.</t>
  </si>
  <si>
    <t xml:space="preserve">Техническое перевооружение. 'Сети теплоснабжения от  ЦТП  ул.Кооперативная,1а  </t>
  </si>
  <si>
    <t>инв.№ 609006001, 609006002, 609006004, 609006005.</t>
  </si>
  <si>
    <t xml:space="preserve">Техническое перевооружение. Сети теплоснабжения от ЦТП ул. 10 лет Октября, 7а </t>
  </si>
  <si>
    <t>инв.№ 608824171, 608824172, 608824173, 608824174, 608824175, 608824176, 608824177, 608824179, 608824180, 608824181, 608824182, 608824183, 608824184, 608824185, 608824186, 608824187, 608824188, 608824189.</t>
  </si>
  <si>
    <t>Техническое перевооружение. Сети теплоснабжения от ЦТП ул. 40 лет Победы, 118а</t>
  </si>
  <si>
    <t xml:space="preserve"> инв.№ 608973098, 608973099</t>
  </si>
  <si>
    <t>инв.№609026004, 609026005, 609026006, 609026007, 609026008, 609026009, 609026010, 609026011, 609026012, 609026013, 609026014, 609026015, 609026016, 609026017, 609026018, 609026019, 609026020, 609026021, 609026022, 609026024, 609026025, 609026026, 609026027, 609026028, 609026029.к зданиям ул. Шевченко, 25, ул. Островского, 44</t>
  </si>
  <si>
    <t>г. Сарапул, ул. Калинина, 7а</t>
  </si>
  <si>
    <t>г. Сарапул, ул. Пугачева, 58а</t>
  </si>
  <si>
    <t>Замена теплообменного оборудования</t>
  </si>
  <si>
    <t>Установка насосного оборудования с частотным приводом</t>
  </si>
  <si>
    <t>Техническое перевооружение 'Оборудование по ул.Калинина, 10а  г.Сарапул</t>
  </si>
  <si>
    <t>Техническое перевооружение 'Оборудование Дубровская, 53а г.Сарапул</t>
  </si>
  <si>
    <t>г. Сарапул, ул. Гоголя, 99а</t>
  </si>
  <si>
    <t>г. Сарапул, ул. Азина, 88</t>
  </si>
  <si>
    <t>г. Сарапул, ул. Путейская, 3а</t>
  </si>
  <si>
    <t>г. Сарапул, ул. 20 лет Победы, 3б</t>
  </si>
  <si>
    <t>г. Сарапул, ул. Калинина, 10а</t>
  </si>
  <si>
    <t xml:space="preserve">г. Сарапул, ул. Дубровская, 53а </t>
  </si>
  <si>
    <t>3.2. Реконструкция или модернизация существующих объектов системы централизованного теплоснабжения, за исключением тепловых сетей</t>
  </si>
  <si>
    <t>Устройство циркуляционного трубопровода ГВС</t>
  </si>
  <si>
    <t>Техническое перевооружение сети теплоснабжения от ТК-1317</t>
  </si>
  <si>
    <t>Техническое перевооружение сети теплоснабжения от ТК-1224</t>
  </si>
  <si>
    <t>г.Ижевск инв.№ 608763001, 608763006,608763019</t>
  </si>
  <si>
    <t>Техническое перевооружение сети теплоснабжения от ЦТП ул. Труда, 2а</t>
  </si>
  <si>
    <t>г.Ижевск инв.№ 608723063, '608723123, '608723125, '608723127, '608723129, '608723193, 608723210, '608723217, '608723337, '608723214, 608723018,608723019</t>
  </si>
  <si>
    <t>Техническое перевооружение сети теплоснабжения от ЦТП Ленина,102</t>
  </si>
  <si>
    <t>Техническое перевооружение сети теплоснабжения от ЦТП ул. Ленина, 158а</t>
  </si>
  <si>
    <t>Техническое перевооружение сети теплоснабжения от ЦТП Воровского,106а</t>
  </si>
  <si>
    <t>Техническое перевооружение сети теплоснабжения от БГВС Ленина,38б</t>
  </si>
  <si>
    <t>Техническое перевооружение сети теплоснабжения ТК 1431</t>
  </si>
  <si>
    <t>Техническое перевооружение. Оборудование БГВС Коммунаров 224а</t>
  </si>
  <si>
    <t>г.Ижевск инв.№ 194.000000</t>
  </si>
  <si>
    <t>г.Ижевск</t>
  </si>
  <si>
    <t>Техническое перевооружение оборудования ЦТП Мужвайка</t>
  </si>
  <si>
    <t>Техническое перевооружение. Оборудование ИТП Пушкинская 233</t>
  </si>
  <si>
    <t>Техническое перевооружение квартальных сетей  от ЦТП ул. 30 лет Победы,  41 (ЦТП ИжГТУ)</t>
  </si>
  <si>
    <t xml:space="preserve">Техническое перевооружение квартальных сетей  от  ТК-1136 </t>
  </si>
  <si>
    <t>Техническое перевооружение квартальных сетей  от ЦТП ул. Воровского, 160а ('ЦТП Гольянского поселка -1</t>
  </si>
  <si>
    <t>Техническое перевооружение квартальных сетей  от ЦТП ул.Баранова 40 (ЦТП-4 Дет Больница)</t>
  </si>
  <si>
    <t xml:space="preserve">Техническое перевооружение квартальных сетей   от ТК-2368 </t>
  </si>
  <si>
    <t xml:space="preserve">Техническое перевооружение квартальных сетей  от  ТК-1217 </t>
  </si>
  <si>
    <t xml:space="preserve">Техническое перевооружение квартальных сетей  от  ЦТП ул.Сабурова, 47а (ЦТП-1 2 Восточный мкр.) </t>
  </si>
  <si>
    <t xml:space="preserve">Техническое перевооружение квартальных сетей от ЦТП ул.Сабурова, 37а (ЦТП-2 2 Восточный мкр.) </t>
  </si>
  <si>
    <t xml:space="preserve">Техническое перевооружение квартальных сетей  от ЦТП ул. Ворошилова, 79а/1 (ЦТП-1а мкр.Автопроизводства) </t>
  </si>
  <si>
    <t>инв.№ 608947001, 608947002, 608947003.</t>
  </si>
  <si>
    <t>Инв. № 608714029, 608714030, 608714035, 608714036, 608714311, 608714157, 608714158, 608714308, 608714309, 608714021, 608714022, 608714052, 608714053, 608714139, 608714140, 608714081, 608714082, 608714025, 608714026, 608714031, 608714032, 608714033, 608714034, 608714055, 608714311, 608714029, 608714030,608714035,608714036.</t>
  </si>
  <si>
    <t>Инв. № 608718047, 608718048, 608718107, 608718108, 608718051, 608718052, 608718092, 608718093, 608718043, 608718044, 608718176, 608718177, 608718076, 608718077, 608718058, 608718059, 608718118, 608718119, 608718185, 608718186, 608718031, 608718032, 608718116, 608718117, 608718049, 608718050, 608718199, 608718200, 608718053, 608718054, 608718157, 608718158, 608718212, 608718213, 608718035, 608718036, 608718155, 608718156, 608718056, 608718057, 608718047, 608718084, 608718027, 608718028, 608718062, 608718063, 608718029, 608718030, 608718041, 608718042, 608718082, 608718083, 608718025, 608718026, 608718045, 608718046, 608718055, 608718064, 608718065, 608718066, 608718067, 608718047, 608718080, 608718081, 608718068, 608718069, 608718060, 608718061, 608718013, 608718014, 608718085, 608718087, 608718088.</t>
  </si>
  <si>
    <t>инв.№ 608734018, 608734019.</t>
  </si>
  <si>
    <t>Техническое перевооружение оборудования   ЦТП ул. Сабурова, 47а (ЦТП 1-2 "Восточный" мкр.)</t>
  </si>
  <si>
    <t>Техническое перевооружение оборудования ЦТП ул. Сабурова, 37а (ЦТП 2-2 "Восточный" мкр. )</t>
  </si>
  <si>
    <t>Устройство циркуляционного трубопровода ГВС,</t>
  </si>
  <si>
    <t>г. Сарапул, ул. Ленина, 62а</t>
  </si>
  <si>
    <t>Замена теплообменного оборудования, установка насосного оборудования с частотным приводом</t>
  </si>
  <si>
    <t>г. Сарапул, ул. Вокзальная, 8а</t>
  </si>
  <si>
    <t>г. Сарапул, ул. 20 лет Победы, 5б</t>
  </si>
  <si>
    <t>г. Сарапул, ул. Дубровкая, 59а</t>
  </si>
  <si>
    <t>г. Сарапул, ул. Лескова, 16 а</t>
  </si>
  <si>
    <t>г. Сарапул, ул. Дубровская, 53а</t>
  </si>
  <si>
    <t>прибыль направленная на инвестиции</t>
  </si>
  <si>
    <t xml:space="preserve">ИТОГО 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</si>
  <si>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</si>
  <si>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</si>
  <si>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</si>
  <si>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</si>
  <si>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</si>
  <si>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</si>
  <si>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</si>
  <si>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</si>
  <si>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</si>
  <si>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</si>
  <si>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</si>
  <si>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</si>
  <si>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</si>
  <si>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</si>
  <si>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</si>
  <si>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</si>
  <si>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</si>
  <si>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</si>
  <si>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</si>
  <si>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</si>
  <si>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</si>
  <si>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</si>
  <si>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</si>
  <si>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</si>
  <si>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</si>
  <si>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</si>
  <si>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</si>
  <si>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</si>
  <si>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</si>
  <si>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</si>
  <si>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</si>
  <si>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</si>
  <si>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</si>
  <si>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</si>
  <si>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</si>
  <si>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</si>
  <si>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</si>
  <si>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</si>
  <si>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</si>
  <si>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</si>
  <si>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</si>
  <si>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</si>
  <si>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3.1.43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</si>
  <si>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</si>
  <si>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</si>
  <si>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</si>
  <si>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</si>
  <si>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</si>
  <si>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</si>
  <si>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</si>
  <si>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</si>
  <si>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</si>
  <si>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</si>
  <si>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</si>
  <si>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</si>
  <si>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</si>
  <si>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</si>
  <si>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</si>
  <si>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</si>
  <si>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</si>
  <si>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</si>
  <si>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</si>
  <si>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</si>
  <si>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</si>
  <si>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</si>
  <si>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</si>
  <si>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</si>
  <si>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</si>
  <si>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</si>
  <si>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</si>
  <si>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</si>
  <si>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</si>
  <si>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</si>
  <si>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</si>
  <si>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</si>
  <si>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</si>
  <si>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</si>
  <si>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</si>
  <si>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</si>
  <si>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</si>
  <si>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</si>
  <si>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</si>
  <si>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</si>
  <si>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</si>
  <si>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</si>
  <si>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</si>
  <si>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</si>
  <si>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</si>
  <si>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</si>
  <si>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</si>
  <si>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</si>
  <si>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</si>
  <si>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</si>
  <si>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</si>
  <si>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</si>
  <si>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</si>
  <si>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</si>
  <si>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</si>
  <si>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</si>
  <si>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3.1.100</t>
  </si>
  <si>
    <t>3.1.101</t>
  </si>
  <si>
    <t>3.1.102</t>
  </si>
  <si>
    <t>3.1.103</t>
  </si>
  <si>
    <t>3.1.104</t>
  </si>
  <si>
    <t>3.1.105</t>
  </si>
  <si>
    <t>3.1.106</t>
  </si>
  <si>
    <t>3.1.107</t>
  </si>
  <si>
    <t>3.1.108</t>
  </si>
  <si>
    <t>3.1.109</t>
  </si>
  <si>
    <t>3.1.110</t>
  </si>
  <si>
    <t>3.1.111</t>
  </si>
  <si>
    <t>3.1.112</t>
  </si>
  <si>
    <t>3.1.113</t>
  </si>
  <si>
    <t>3.1.114</t>
  </si>
  <si>
    <t>3.1.115</t>
  </si>
  <si>
    <t>3.1.116</t>
  </si>
  <si>
    <t>3.1.117</t>
  </si>
  <si>
    <t>3.1.118</t>
  </si>
  <si>
    <t>3.1.119</t>
  </si>
  <si>
    <t>3.1.120</t>
  </si>
  <si>
    <t>3.1.121</t>
  </si>
  <si>
    <t>3.1.122</t>
  </si>
  <si>
    <t>3.1.123</t>
  </si>
  <si>
    <t>3.1.124</t>
  </si>
  <si>
    <t>3.1.125</t>
  </si>
  <si>
    <t>3.1.126</t>
  </si>
  <si>
    <t>3.1.127</t>
  </si>
  <si>
    <t>3.1.128</t>
  </si>
  <si>
    <t>3.1.129</t>
  </si>
  <si>
    <t>3.1.130</t>
  </si>
  <si>
    <t>3.1.131</t>
  </si>
  <si>
    <t>3.1.132</t>
  </si>
  <si>
    <t>3.1.133</t>
  </si>
  <si>
    <t>3.1.134</t>
  </si>
  <si>
    <t>3.1.135</t>
  </si>
  <si>
    <t>3.1.136</t>
  </si>
  <si>
    <t>3.1.137</t>
  </si>
  <si>
    <t>3.1.138</t>
  </si>
  <si>
    <t>3.1.139</t>
  </si>
  <si>
    <t>3.1.140</t>
  </si>
  <si>
    <t>3.1.141</t>
  </si>
  <si>
    <t>3.1.142</t>
  </si>
  <si>
    <t>3.1.143</t>
  </si>
  <si>
    <t>3.1.144</t>
  </si>
  <si>
    <t>3.1.145</t>
  </si>
  <si>
    <t>3.1.146</t>
  </si>
  <si>
    <t>3.1.147</t>
  </si>
  <si>
    <t>3.1.148</t>
  </si>
  <si>
    <t>3.1.149</t>
  </si>
  <si>
    <t>3.1.150</t>
  </si>
  <si>
    <t>3.1.151</t>
  </si>
  <si>
    <t>3.1.152</t>
  </si>
  <si>
    <t>3.1.153</t>
  </si>
  <si>
    <t>3.1.154</t>
  </si>
  <si>
    <t>3.1.155</t>
  </si>
  <si>
    <t>3.1.156</t>
  </si>
  <si>
    <t>3.1.157</t>
  </si>
  <si>
    <t>3.1.158</t>
  </si>
  <si>
    <t>3.1.159</t>
  </si>
  <si>
    <t>3.1.160</t>
  </si>
  <si>
    <t>3.1.161</t>
  </si>
  <si>
    <t>3.1.162</t>
  </si>
  <si>
    <t>3.1.163</t>
  </si>
  <si>
    <t>3.1.164</t>
  </si>
  <si>
    <t>3.1.165</t>
  </si>
  <si>
    <t>3.1.166</t>
  </si>
  <si>
    <t>3.1.167</t>
  </si>
  <si>
    <t>3.1.168</t>
  </si>
  <si>
    <t>3.1.169</t>
  </si>
  <si>
    <t>3.1.170</t>
  </si>
  <si>
    <t>3.1.171</t>
  </si>
  <si>
    <t>3.1.172</t>
  </si>
  <si>
    <t>3.1.173</t>
  </si>
  <si>
    <t>3.1.174</t>
  </si>
  <si>
    <t>3.1.175</t>
  </si>
  <si>
    <t>3.1.176</t>
  </si>
  <si>
    <t>3.1.177</t>
  </si>
  <si>
    <t>3.1.178</t>
  </si>
  <si>
    <t>3.1.179</t>
  </si>
  <si>
    <t>3.1.180</t>
  </si>
  <si>
    <t>3.1.181</t>
  </si>
  <si>
    <t>3.1.182</t>
  </si>
  <si>
    <t>3.1.183</t>
  </si>
  <si>
    <t>3.1.184</t>
  </si>
  <si>
    <t>3.1.185</t>
  </si>
  <si>
    <t>3.1.186</t>
  </si>
  <si>
    <t>3.1.187</t>
  </si>
  <si>
    <t>3.1.188</t>
  </si>
  <si>
    <t>3.1.189</t>
  </si>
  <si>
    <t>3.1.190</t>
  </si>
  <si>
    <t>3.1.191</t>
  </si>
  <si>
    <t>3.1.192</t>
  </si>
  <si>
    <t>3.1.193</t>
  </si>
  <si>
    <t>3.1.194</t>
  </si>
  <si>
    <t>3.1.195</t>
  </si>
  <si>
    <t>3.1.196</t>
  </si>
  <si>
    <t>3.1.197</t>
  </si>
  <si>
    <t>3.1.198</t>
  </si>
  <si>
    <t>3.1.199</t>
  </si>
  <si>
    <t>3.1.200</t>
  </si>
  <si>
    <t>3.1.201</t>
  </si>
  <si>
    <t>3.1.202</t>
  </si>
  <si>
    <t>3.1.203</t>
  </si>
  <si>
    <t>3.1.204</t>
  </si>
  <si>
    <t>3.1.205</t>
  </si>
  <si>
    <t>3.1.206</t>
  </si>
  <si>
    <t>3.1.207</t>
  </si>
  <si>
    <t>3.1.208</t>
  </si>
  <si>
    <t>3.1.209</t>
  </si>
  <si>
    <t>3.1.210</t>
  </si>
  <si>
    <t>3.1.211</t>
  </si>
  <si>
    <t>3.1.212</t>
  </si>
  <si>
    <t>3.1.213</t>
  </si>
  <si>
    <t>3.1.214</t>
  </si>
  <si>
    <t>3.1.215</t>
  </si>
  <si>
    <t>3.1.216</t>
  </si>
  <si>
    <t>3.1.217</t>
  </si>
  <si>
    <t>3.1.218</t>
  </si>
  <si>
    <t>3.1.219</t>
  </si>
  <si>
    <t>3.1.220</t>
  </si>
  <si>
    <t>3.1.221</t>
  </si>
  <si>
    <t>3.1.222</t>
  </si>
  <si>
    <t>3.1.223</t>
  </si>
  <si>
    <t>3.1.224</t>
  </si>
  <si>
    <t>3.1.225</t>
  </si>
  <si>
    <t>3.1.226</t>
  </si>
  <si>
    <t>3.1.227</t>
  </si>
  <si>
    <t>3.1.228</t>
  </si>
  <si>
    <t>3.1.229</t>
  </si>
  <si>
    <t>3.1.230</t>
  </si>
  <si>
    <t>3.1.231</t>
  </si>
  <si>
    <t>3.1.232</t>
  </si>
  <si>
    <t>3.1.233</t>
  </si>
  <si>
    <t>3.1.234</t>
  </si>
  <si>
    <t>3.1.235</t>
  </si>
  <si>
    <t>3.1.236</t>
  </si>
  <si>
    <t>3.1.237</t>
  </si>
  <si>
    <t>3.1.238</t>
  </si>
  <si>
    <t>3.1.239</t>
  </si>
  <si>
    <t>3.1.240</t>
  </si>
  <si>
    <t>3.1.241</t>
  </si>
  <si>
    <t>3.1.242</t>
  </si>
  <si>
    <t>3.1.243</t>
  </si>
  <si>
    <t>3.1.244</t>
  </si>
  <si>
    <t>3.1.245</t>
  </si>
  <si>
    <t>3.1.246</t>
  </si>
  <si>
    <t>3.1.247</t>
  </si>
  <si>
    <t>3.1.248</t>
  </si>
  <si>
    <t>3.1.249</t>
  </si>
  <si>
    <t>3.1.250</t>
  </si>
  <si>
    <t>3.1.251</t>
  </si>
  <si>
    <t>3.1.252</t>
  </si>
  <si>
    <t>3.1.253</t>
  </si>
  <si>
    <t>3.1.254</t>
  </si>
  <si>
    <t>3.1.255</t>
  </si>
  <si>
    <t>3.1.256</t>
  </si>
  <si>
    <t>3.1.257</t>
  </si>
  <si>
    <t>3.1.258</t>
  </si>
  <si>
    <t>3.1.259</t>
  </si>
  <si>
    <t>3.1.260</t>
  </si>
  <si>
    <t>3.1.261</t>
  </si>
  <si>
    <t>3.1.262</t>
  </si>
  <si>
    <t>3.1.263</t>
  </si>
  <si>
    <t>3.1.264</t>
  </si>
  <si>
    <t>3.1.265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</si>
  <si>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</si>
  <si>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</si>
  <si>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</si>
  <si>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</si>
  <si>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</si>
  <si>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</si>
  <si>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</si>
  <si>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</si>
  <si>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</si>
  <si>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</si>
  <si>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</si>
  <si>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</si>
  <si>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</si>
  <si>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</si>
  <si>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</si>
  <si>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</si>
  <si>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</si>
  <si>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</si>
  <si>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</si>
  <si>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</si>
  <si>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</si>
  <si>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</si>
  <si>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</si>
  <si>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</si>
  <si>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</si>
  <si>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</si>
  <si>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</si>
  <si>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</si>
  <si>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</si>
  <si>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</si>
  <si>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</si>
  <si>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</si>
  <si>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</si>
  <si>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3.2.34</t>
  </si>
  <si>
    <t>3.2.35</t>
  </si>
  <si>
    <t>3.2.36</t>
  </si>
  <si>
    <t>3.2.37</t>
  </si>
  <si>
    <t>3.2.38</t>
  </si>
  <si>
    <t>3.2.39</t>
  </si>
  <si>
    <t>3.2.40</t>
  </si>
  <si>
    <t>3.2.41</t>
  </si>
  <si>
    <t>3.2.42</t>
  </si>
  <si>
    <t>3.2.43</t>
  </si>
  <si>
    <t>3.2.44</t>
  </si>
  <si>
    <t>3.2.45</t>
  </si>
  <si>
    <t>3.2.46</t>
  </si>
  <si>
    <t>3.2.47</t>
  </si>
  <si>
    <t>3.2.48</t>
  </si>
  <si>
    <t>3.2.49</t>
  </si>
  <si>
    <t>3.2.50</t>
  </si>
  <si>
    <t>3.2.51</t>
  </si>
  <si>
    <t>3.2.52</t>
  </si>
  <si>
    <t>3.2.53</t>
  </si>
  <si>
    <t>3.2.54</t>
  </si>
  <si>
    <t>3.2.55</t>
  </si>
  <si>
    <t>3.2.56</t>
  </si>
  <si>
    <t>3.2.57</t>
  </si>
  <si>
    <t>3.2.58</t>
  </si>
  <si>
    <t>3.2.59</t>
  </si>
  <si>
    <t>3.2.60</t>
  </si>
  <si>
    <t>3.2.61</t>
  </si>
  <si>
    <t>3.2.62</t>
  </si>
  <si>
    <t>3.2.63</t>
  </si>
  <si>
    <t>3.2.64</t>
  </si>
  <si>
    <t>3.2.65</t>
  </si>
  <si>
    <t>3.2.66</t>
  </si>
  <si>
    <t>3.2.67</t>
  </si>
  <si>
    <t>3.2.68</t>
  </si>
  <si>
    <t>3.2.69</t>
  </si>
  <si>
    <t>3.2.70</t>
  </si>
  <si>
    <t>3.2.71</t>
  </si>
  <si>
    <t>3.2.72</t>
  </si>
  <si>
    <t>3.2.73</t>
  </si>
  <si>
    <t>3.2.74</t>
  </si>
  <si>
    <t>3.2.75</t>
  </si>
  <si>
    <t>3.2.76</t>
  </si>
  <si>
    <t>3.2.77</t>
  </si>
  <si>
    <t>3.2.78</t>
  </si>
  <si>
    <t>3.2.79</t>
  </si>
  <si>
    <t>3.2.80</t>
  </si>
  <si>
    <t>3.2.81</t>
  </si>
  <si>
    <t>3.2.82</t>
  </si>
  <si>
    <t>3.2.83</t>
  </si>
  <si>
    <t>3.2.84</t>
  </si>
  <si>
    <t>3.2.85</t>
  </si>
  <si>
    <t>3.2.86</t>
  </si>
  <si>
    <t>3.2.87</t>
  </si>
  <si>
    <t>3.2.88</t>
  </si>
  <si>
    <t>3.2.89</t>
  </si>
  <si>
    <t>3.2.90</t>
  </si>
  <si>
    <t>3.2.91</t>
  </si>
  <si>
    <t>3.2.92</t>
  </si>
  <si>
    <t>3.2.93</t>
  </si>
  <si>
    <t>Техническое перевооружение. Оборудование  зда6ния ЦТП Шишкина, 1 (ЦТП-2 Культбаза-1)</t>
  </si>
  <si>
    <t>Техническое перевооружение. 'Оборудование нежилого помещения Тимирязева 3а (ЦТП 1 мкр Культбаза 2 )</t>
  </si>
  <si>
    <t>Техническое перевооружение. Оборудование здания ЦТП  пл.50 лет Октября 15а (ЦТП 10 (Обком)</t>
  </si>
  <si>
    <t>Техническое перевооружение. 'Оборудование нежилого помещения  Воткинское шоссе 132б (ЦТП 1мкр.1 блок Буммаш)</t>
  </si>
  <si>
    <t>Техническое перевооружение. Оборудование здания ЦТП  Дзержинского, 39а (ЦТП 1-3 Буммаш)</t>
  </si>
  <si>
    <t>Техническое перевооружение. Оборудование нежилого помещения Девятого Января 185аТ (ЦТП 5 буммаш)</t>
  </si>
  <si>
    <t>Техническое перевооружение. Оборудование здания ЦТП 9 Января 255а (ЦТП 6 Буммаш )</t>
  </si>
  <si>
    <t>Техническое перевооружение. Оборудование ЦТП Зенитная 9б</t>
  </si>
  <si>
    <t>Техническое перевооружение. Оборудование здания  ЦТП Ленина, 87б (ЦТП Кардиология )</t>
  </si>
  <si>
    <t>Техническое перевооружение. Оборудование здания ЦТП Редукторная 8а  (ЦТП Культбаза 3)</t>
  </si>
  <si>
    <t>Техническое перевооружение. Оборудование нежилого помещения Воткинское шоссе 136б (ЦТП Новая Ударная)</t>
  </si>
  <si>
    <t>Техническое перевооружение. Оборудование здания  ЦТП Парковая 9б</t>
  </si>
  <si>
    <t>Техническое перевооружение. Оборудование здания ЦТП Серова 65/1 (ЦТП Радиозавод)</t>
  </si>
  <si>
    <t>Техническое перевооружение. Оборудование ЦТП Воткинское шоссе 57/1 (ЦТП РКБ)</t>
  </si>
  <si>
    <t>Техническое перевооружение. Оборудование ЦТП Барышникова 35а (ЦТП 1-1 "Восточный" мкр.)</t>
  </si>
  <si>
    <t>Техническое перевооружение. 'Оборудование нежилого помещения на 1 этаже нежилого здания Труда 1 (ЦТП Автозаводской больницы)</t>
  </si>
  <si>
    <t>Техническое перевооружение. Оборудование центрального теплового пункта Союзная 5б (ЦТП-27 мкр.А-6 "Аэропорт")</t>
  </si>
  <si>
    <t>Техническое перевооружение 'Оборудование ИТП 39 Автозаводская 14</t>
  </si>
  <si>
    <t>Техническое перевооружение 'Оборудование индивидуального теплового пункта Петрова,6а</t>
  </si>
  <si>
    <t>Техническое перевооружение Оборудование здания ИТП Союзная,1а</t>
  </si>
  <si>
    <t>Техническое перевооружение 'Оборудование центрального теплового пункта 'Ворошилова 25а (ЦТП 1 автопроизводство)</t>
  </si>
  <si>
    <t>Техническое перевооружение 'Оборудование центрально-теплового пункта  'Молодежная 34б  (ЦТП 2 Аэропрот)</t>
  </si>
  <si>
    <t>Техническое перевооружение Оборудование центрального теплового пункта Союзная 77а (ЦТП 26 Аэропорт)</t>
  </si>
  <si>
    <t>Техническое перевооружение 'Оборудование ЦТП  'Союзная 37а  (ЦТП 28 Аэропорт)</t>
  </si>
  <si>
    <t>Техническое перевооружение Оборудование нежилого помещения в подвале и на 1 этаже нежилого здания (ЦТП) 'Ворошилова 28а  (ЦТП 3 автопроизводство)</t>
  </si>
  <si>
    <t>Техническое перевооружение 'Оборудование центрального теплового пункта 'Автозаводская 38а  (ЦТП 3 Восточная)</t>
  </si>
  <si>
    <t>Техническое перевооружение 'Оборудование здания ЦТП Молодежная 95а (ЦТП 3-А5 Аэропорт)</t>
  </si>
  <si>
    <t>Техническое перевооружение 'Оборудование  здания  ЦТП 'Ворошилова 36а (ЦТП 4Автопроизв.)</t>
  </si>
  <si>
    <t xml:space="preserve">Техническое перевооружение 'Оборудование  центрального теплового пункта Труда 2а (ЦТП 6 Восточная) </t>
  </si>
  <si>
    <t>Техническое перевооружение Оборудование  центрально-теплового пункта 'Автозаводская 11а (ЦТП 8Вост. Мкр.)</t>
  </si>
  <si>
    <t>Техническое перевооружение 'Оборудование центрально-теплового пункта Молодежная 3а (ЦТП А-3 Аэропорт)</t>
  </si>
  <si>
    <t>Техническое перевооружение Оборудование центрального теплового пункта 'Молодежная 109Ц (ЦТП Кооперативного техникума)</t>
  </si>
  <si>
    <t>Техническое перевооружение 'Оборудование ЦТП Ворошилова 72а (ЦТП МВД)</t>
  </si>
  <si>
    <t>Техническое перевооружение Оборудование нежилого помещения на 1 этаже нежилого здания 'Труда 3 (ЦТП РОЦ)</t>
  </si>
  <si>
    <t>Техническое перевооружение 'Сети теплоснабжения врезка на пос.Старки 'врезка на ж.д.по ул. Спортивная, Линейная  (Тепловая камера)</t>
  </si>
  <si>
    <t xml:space="preserve">Техническое перевооружение оборудования ЦТП ул.40 лет Победы 118а (ЦТП-40 мкр. А-9) </t>
  </si>
  <si>
    <t>Техническое перевооружение.   Оборудование ЦТП Ленина,158а</t>
  </si>
  <si>
    <t xml:space="preserve"> Техническое перевооружение 'Оборудование здания ЦТП Ключевой поселок 63а (ЦТП Ключевой поселок,63а)</t>
  </si>
  <si>
    <t xml:space="preserve"> Техническое перевооружение Оборудование индивидуального теплового пункта  Удмуртская, 151а (ИТП 38)</t>
  </si>
  <si>
    <t>Техническое перевооружение 'Оборудование центрально-теплового пункта  Воровского, 165а (ЦТП  1 Гольянского поселка)</t>
  </si>
  <si>
    <t>Техническое перевооружение Оборудование нежилого помещения на 1 этажах нежилых зданий  Восточная, 42 (ЦТП  2 Гольянского поселка )</t>
  </si>
  <si>
    <t>Техническое перевооружение оборудования ЦТП 23 ю-1 ул. Красноармейская, 67а</t>
  </si>
  <si>
    <t>Техническое перевооружение Оборудование центрального теплового пункта   Удмуртская, 145а (ЦТП 25 Ю-2 )</t>
  </si>
  <si>
    <t>Техническое перевооружение Оборудование  центрального теплового пункта  40 лет Победы, 130а (ЦТП 39 мкр А-9 )</t>
  </si>
  <si>
    <t xml:space="preserve">Техническое перевооружение. 'Оборудование здания ЦТП  Советская, 2а (ЦТП-26) </t>
  </si>
  <si>
    <t>Техническое перевооружение. Оборудование нежилого помещения на 1 этаже здания ЦТП  Удмуртская, 147Т (ЦТП-47)</t>
  </si>
  <si>
    <t>Техническое перевооружение оборудования  Вадима Сивкова, 105а (ЦТП-В.Сивкова)</t>
  </si>
  <si>
    <t>Техническое перевооружение Оборудование здания ЦТП Ленина 116а (ЦТП-Ипподромный)</t>
  </si>
  <si>
    <t>Техническое перевооружение.  Оборудовани здания ЦТП Промышленная, 52а (ЦТП-МОК )</t>
  </si>
  <si>
    <t>Техническое перевооружение Оборудование  центрально-теплового пункта .Ухтомского, 23а (ЦТП-Ухтомского)</t>
  </si>
  <si>
    <t>Техническое перевооружение. Оборудование ЦТП Халтурина, 2</t>
  </si>
  <si>
    <t>Техническое перевооружение 'Оборудование центрального теплового пункта Тверская 54аТ (ЦТП 5 )</t>
  </si>
  <si>
    <t>Техническое перевооружение 'Оборудование центрального теплового пункта 'Заречное шоссе 59а (ЦТП 6)</t>
  </si>
  <si>
    <t xml:space="preserve">Техническое перевооружение Оборудование центрально-теплового пункта   Клубная 85а (ЦТП 8) </t>
  </si>
  <si>
    <t>Техническое перевооружение 'Оборудование  здания ЦТП Балезинская 68 (ЦТП ЗЯБ)</t>
  </si>
  <si>
    <t>Техническое перевооружение 'Оборудование здания ЦТП  Оружейника Драгунова 62а (ЦТП 2 Ленинского р-на)</t>
  </si>
  <si>
    <t>Техническое перевооружение 'Оборудование нежилого помещения на 1 этаже здания (ЦТП)  Клубная 72 (ЦТП-3 Ленинского р-на)</t>
  </si>
  <si>
    <t>Техническое перевооружение Оборудование центрального теплового пункта  Тверская 54аТ (ЦТП-5 Ленинского р-на)</t>
  </si>
  <si>
    <t>Техническое перевооружение 'Оборудование центрального теплового пункта   Заречное шоссе 59а (ЦТП-6 Ленинского р-на)</t>
  </si>
  <si>
    <t>Техническое перевооружение 'Оборудование центрально-теплового пункта   Баранова 71а (ЦТП-7 Ленинского р-на)</t>
  </si>
  <si>
    <t>Техническое перевооружение 'Оборудование центрального теплового пункта Клубная 21 (ЦТП-8 Ленинского р-на)</t>
  </si>
  <si>
    <t>Техническое перевооружение оборудования  ИТП гор.Машиностроителей 99а (ИТП Зеленая)</t>
  </si>
  <si>
    <t>Техническое перевооружение'Оборудование здания ЦТП  Саратовская 36а (ЦТП-20 )</t>
  </si>
  <si>
    <t>Техническое перевооружение оборудования БГВС  Чайковского 74</t>
  </si>
  <si>
    <t>Техническое перевооружение. Оборудование ЦТП 'Металлистов 31 (ЦТП 4 6 мкр. С-З)</t>
  </si>
  <si>
    <t>Техническое перевооружение. 'Оборудование нежилого помещения на 1 этаже здания ЦТП ( Литер А) 'Пушкинская 245б (ЦТП Весна)</t>
  </si>
  <si>
    <t>Техническое перевооружение Оборудование здания  ЦТП '30 лет Победы 80а (ЦТП 1 - 1 Северо - Западного района)</t>
  </si>
  <si>
    <t>Техническое перевооружение. 'Оборудование центрально-теплового пункта К.Маркса 397а (ЦТП 11 Север)</t>
  </si>
  <si>
    <t>Техническое перевооружение. 'Оборудование центрального теплового пункта '10 лет Октября 21а (ЦТП 15-2)</t>
  </si>
  <si>
    <t>Техническое перевооружение. 'Оборудование ЦТП 'Металлистов 31 (ЦТП 4)</t>
  </si>
  <si>
    <t>Техническое перевооружение. 'Оборудование нежилого помещения 'пер.Северный 47Т (ЦТП 46)</t>
  </si>
  <si>
    <t>Техническое перевооружение.'Оборудование  здания (ЦТП)  'Нижняя 18 (ЦТП 9 С-З)</t>
  </si>
  <si>
    <t>Техническое перевооружение. 'Оборудование здания ЦТП  '50 лет Пионерии 26а ( ЦТП Береговая)</t>
  </si>
  <si>
    <t>Техническое перевооружение. Оборудование нежилого помещения'К.Маркса 265Т (ЦТП Мотозавод 2)</t>
  </si>
  <si>
    <t>г.Ижевск инв.№ 153.000000</t>
  </si>
  <si>
    <t>г.Ижевск инв.№  135.00000</t>
  </si>
  <si>
    <t>г.Ижевск инв.№  105.00000</t>
  </si>
  <si>
    <t>г.Ижевск инв.№  043.00000</t>
  </si>
  <si>
    <t>г.Ижевск инв.№  052.00000</t>
  </si>
  <si>
    <t>г.Ижевск инв.№  051.00000</t>
  </si>
  <si>
    <t>г.Ижевск инв.№  '014.00000</t>
  </si>
  <si>
    <t>г.Ижевск инв.№  '055.00000</t>
  </si>
  <si>
    <t>г.Ижевск инв.№  079.00000</t>
  </si>
  <si>
    <t>г.Ижевск инв.№  '110.00000</t>
  </si>
  <si>
    <t>г.Ижевск инв.№ 044.00000</t>
  </si>
  <si>
    <t>г.Ижевск инв.№ 100.00000</t>
  </si>
  <si>
    <t>г.Ижевск инв.№ 116.00000</t>
  </si>
  <si>
    <t>г.Ижевск инв.№ 045.00000</t>
  </si>
  <si>
    <t>г.Ижевск инв.№ 114.000000</t>
  </si>
  <si>
    <t xml:space="preserve"> г.Ижевск инв.№ 113.00000</t>
  </si>
  <si>
    <t xml:space="preserve"> г.Ижевск инв.№ 023.000000</t>
  </si>
  <si>
    <t xml:space="preserve"> г.Ижевск инв.№ 136.00000</t>
  </si>
  <si>
    <t>г.Ижевск инв.№ 125.00000</t>
  </si>
  <si>
    <t xml:space="preserve"> г.Ижевск инв.№ 165.00000</t>
  </si>
  <si>
    <t xml:space="preserve"> г.Ижевск инв.№ 081.00000</t>
  </si>
  <si>
    <t xml:space="preserve"> г.Ижевск инв.№ 123.00000</t>
  </si>
  <si>
    <t xml:space="preserve"> г.Ижевск инв.№ 035.00000</t>
  </si>
  <si>
    <t xml:space="preserve"> г.Ижевск инв.№ 089.00000</t>
  </si>
  <si>
    <t xml:space="preserve"> г.Ижевск инв.№ 126.00000</t>
  </si>
  <si>
    <t xml:space="preserve"> г.Ижевск инв.№ 124.00000</t>
  </si>
  <si>
    <t xml:space="preserve"> г.Ижевск инв.№ 036.00000</t>
  </si>
  <si>
    <t xml:space="preserve"> г.Ижевск инв.№ 037.00000</t>
  </si>
  <si>
    <t xml:space="preserve"> г.Ижевск инв.№ 092.00000</t>
  </si>
  <si>
    <t xml:space="preserve"> г.Ижевск инв.№ 137.00000</t>
  </si>
  <si>
    <t xml:space="preserve"> г.Ижевск инв.№ 015.00000</t>
  </si>
  <si>
    <t xml:space="preserve"> г.Ижевск инв.№ 090.00000</t>
  </si>
  <si>
    <t>г.Ижевск инв.№  088.00000</t>
  </si>
  <si>
    <t>г.Ижевск инв.№  038.00000</t>
  </si>
  <si>
    <t>г.Ижевск инв.№  138.00000</t>
  </si>
  <si>
    <t>г.Ижевск инв.№  006.000000</t>
  </si>
  <si>
    <t>г.Ижевск инв.№  '074.00000</t>
  </si>
  <si>
    <t>г.Ижевск инв.№  064.00000</t>
  </si>
  <si>
    <t>г.Ижевск инв.№  140.00000</t>
  </si>
  <si>
    <t>г.Ижевск инв.№  034.00000</t>
  </si>
  <si>
    <t>г.Ижевск инв.№  041.00000</t>
  </si>
  <si>
    <t>г.Ижевск инв.№  070.00000</t>
  </si>
  <si>
    <t>г.Ижевск инв.№  139.00000</t>
  </si>
  <si>
    <t>г.Ижевск инв.№  007.00000</t>
  </si>
  <si>
    <t>г.Ижевск инв.№  118.00000</t>
  </si>
  <si>
    <t>г.Ижевск инв.№  142.00000</t>
  </si>
  <si>
    <t>г.Ижевск инв.№  030.00000</t>
  </si>
  <si>
    <t>г.Ижевск инв.№  073.00000</t>
  </si>
  <si>
    <t>г.Ижевск инв.№  106.00000</t>
  </si>
  <si>
    <t>г.Ижевск инв.№  146.00000</t>
  </si>
  <si>
    <t>г.Ижевск инв.№  148.00000</t>
  </si>
  <si>
    <t>г.Ижевск инв.№  131.00000</t>
  </si>
  <si>
    <t>г.Ижевск инв.№  054.00000</t>
  </si>
  <si>
    <t>г.Ижевск инв.№  063.00000</t>
  </si>
  <si>
    <t>г.Ижевск инв.№  019.00000</t>
  </si>
  <si>
    <t>г.Ижевск инв.№  099.00000</t>
  </si>
  <si>
    <t>г.Ижевск инв.№  062.00000</t>
  </si>
  <si>
    <t>г.Ижевск инв.№  131.000000</t>
  </si>
  <si>
    <t>г.Ижевск инв.№  054.000000</t>
  </si>
  <si>
    <t>г.Ижевск инв.№  022.000000</t>
  </si>
  <si>
    <t>г.Ижевск инв.№  061.000000</t>
  </si>
  <si>
    <t>г.Ижевск инв.№  250.00000</t>
  </si>
  <si>
    <t>г.Ижевск инв.№  115.00000</t>
  </si>
  <si>
    <t>г.Ижевск инв.№  254.00000</t>
  </si>
  <si>
    <t>г.Ижевск инв.№  085.00000</t>
  </si>
  <si>
    <t>г.Ижевск инв.№  108.00000</t>
  </si>
  <si>
    <t>г.Ижевск инв.№  005.000000</t>
  </si>
  <si>
    <t>г.Ижевск инв.№  253.00000</t>
  </si>
  <si>
    <t>г.Ижевск инв.№  059.00000</t>
  </si>
  <si>
    <t>г.Ижевск инв.№  001.00000</t>
  </si>
  <si>
    <t>г.Ижевск инв.№  101.00000</t>
  </si>
  <si>
    <t>г.Ижевск инв.№  094.00000</t>
  </si>
  <si>
    <t>г.Ижевск инв.№  012.00000</t>
  </si>
  <si>
    <t>г.Ижевск инв.№  056.00000</t>
  </si>
  <si>
    <t>Техническое перевооружение сети теплоснабжения  от ЦТП Воткинское шоссе,136б (ЦТП 1 мкр. 1 бл."Буммаш")</t>
  </si>
  <si>
    <t>Техническое перевооружение сети теплоснабжения от  ЦТП ул. Труда, 1 (Автозаводской больницы)</t>
  </si>
  <si>
    <t>Техническое перевооружение сети теплоснабжения от ЦТП Оружейника Драгунова,62а (ЦТП-2 Ленинского района)</t>
  </si>
  <si>
    <t>Техническое перевооружение сети теплоснабжения от ЦТП 30 лет Победы,80а ( ЦТП 1 - 1 Северо - Западного района)</t>
  </si>
  <si>
    <t>Техническое перевооружение сети теплоснабжения от ЦТП пер.Северный 47Т (ЦТП 46 мкр. "Север")</t>
  </si>
  <si>
    <t>Техническое перевооружение сети теплоснабжения от ЦТП Карла Маркса,397а (ЦТП 11 мкр. "Север")</t>
  </si>
  <si>
    <t>Техническое перевооружение сети теплоснабжения от ЦТП Карла Маркса,293  (ЦТП 1 Мотозавод)</t>
  </si>
  <si>
    <t>Техническое перевооружение сети теплоснабжения от ЦТП Песочная,  26а (ЦТП-43)</t>
  </si>
  <si>
    <t>инв.№ 608854001, 608854002</t>
  </si>
  <si>
    <t>г.Ижевск  инв. № 609007001, 609007002, 609007003, 609007004</t>
  </si>
  <si>
    <t>инв № 608990006, 608990026, 608990055
.</t>
  </si>
  <si>
    <t>г.Ижевск инв.№608729000</t>
  </si>
  <si>
    <t>г.Ижевск инв.№ 608919007,608919008</t>
  </si>
  <si>
    <t>г.Ижевск инв.№ 608904007, 608904008, 608904009, 608904010, 608904039, 608904040, 608904041, 608904042, 608904043, 608904044, 608904045, 608904046, 608904129, 608904130, 608904131, 608904132</t>
  </si>
  <si>
    <t>608925108, 608925059, 608925110, 608925128, 608925111, 608925129</t>
  </si>
  <si>
    <t>г.Ижевск инв.№ 608928047,608928021</t>
  </si>
  <si>
    <t>инв.№ 608912021, 608912022, 608912023, 608912024</t>
  </si>
  <si>
    <t>г.Ижевск инв.№  608825244, 608825245, 608825243, 608825146, 608825244, 608825147, 608825073, 608825074, 608825104, 608825105, 608825203, 608825204, 608825208, 608825209, 608825225, 608825226, 608825240, 608825118, 608825119, 608825012, 608825013, 608825023, 608825024, 608825005, 608825006, 608825003, 608825004, 608825244, 608825018, 608825019, 608825041, 608825042, 608825044, 608825045.</t>
  </si>
  <si>
    <t>г.Ижевск инв.№ 608879064, 608879065</t>
  </si>
  <si>
    <t>г.Ижевск инв.№  608827058, 608827059, 608827068, 608827069, 608827129, 608827130.</t>
  </si>
  <si>
    <t>г.Ижевск инв.№ 608802049, 608802050</t>
  </si>
  <si>
    <t>г.Ижевск инв.№   608674015,  608674016,  608674003,  608674004,  608674072,  608674073,  608674074,  608674075,  608674076,  608674077.</t>
  </si>
  <si>
    <t>г.Ижевск инв.№ 608677028,608677028</t>
  </si>
  <si>
    <t>г.Ижевск инв.№ 608883053, 608883054.</t>
  </si>
  <si>
    <t>г.Ижевск инв.№ 608826019, 608826020, 608826033, 608826034</t>
  </si>
  <si>
    <t>г.Ижевск инв.№608867137</t>
  </si>
  <si>
    <t>г.Ижевск инв.№608976003, 608976004,608976013, 608976014,608976032,608976033,608976040,608976041,608976042, 608976043,608976009,608976010,608976050, 608976051, 608976091, 608976092, 608976093, 608976094, 608976095, 608976096, 608976097, 608976098</t>
  </si>
  <si>
    <t xml:space="preserve">г.Ижевск инв.№608995010, 608995011,608995012, 608995136, 608995082,608995135,608995001, 608995002,  608995013,  608995027,  608995028,  608995029,  608995030,  608995078,  608995079,  608995080,  608995137,  608995138  </t>
  </si>
  <si>
    <t>г.Ижевск инв.№ 608674007,  608674008,  608674011,  608674012,608674091, 608674092,608674095,608674096.</t>
  </si>
  <si>
    <t>Амортизационные отчисления</t>
  </si>
  <si>
    <t>г. Сарапул, ул. Мельникова, 7а</t>
  </si>
  <si>
    <t>Прибыль направленная на инвестиции</t>
  </si>
  <si>
    <t>г. Сарапул, ул. Молодежная, 5б</t>
  </si>
  <si>
    <t>Техническое перевооружение  трубопроводов  ГВС от ТК547 до ТК14. ЦТП-142кв.</t>
  </si>
  <si>
    <t>г. Сарапул, Азина, 88а</t>
  </si>
  <si>
    <t>Прокладка трубопровода ЦГВС, транзит по Калинина, 2 до Чистякова, 52 ЦТП-Элеконд</t>
  </si>
  <si>
    <t>г. Сарапул, Калинина, 10а</t>
  </si>
  <si>
    <t>Техническое перевооружение трубопроводов СО от ТК112/2 до Школы №24 ЦТП-280 кв.</t>
  </si>
  <si>
    <t>г. Сарапул, Ленинградская, 11а</t>
  </si>
  <si>
    <t>Техническое перевооружение трубопроводов СО от ТК106/1 до Лицея №26 ЦТП-285 кв.</t>
  </si>
  <si>
    <t>г. Сарапул, Электрозаводская, 4в</t>
  </si>
  <si>
    <t>Техническое перевооружение трубопроводов  ГВС от ЦТП до ТК2. ЦТП-220кв.</t>
  </si>
  <si>
    <t>г. Сарапул, Дубровская, 59а</t>
  </si>
  <si>
    <t>ЦТП 114 кв. Техническое перевооружение трубопроводов I контура от ТК547/1 до ТК547/2. ЦТП-114 кв.</t>
  </si>
  <si>
    <t>г. Сарапул, Пугачева, 58</t>
  </si>
  <si>
    <t xml:space="preserve">  ЦТП 114 кв. Техническое перевооружение трубопроводов СО  от ТК8 до ТК11. ЦТП-114 кв.</t>
  </si>
  <si>
    <t>Техническое перевооружение трубопроводов СО  от ТК8 до ТК9. ЦТП-114 кв.</t>
  </si>
  <si>
    <t>Техническое перевооружение трубопроводов ГВС от ЦТП до Путейская, 3 ЦТП-Путейская.</t>
  </si>
  <si>
    <t>г. Сарапул, Путейская, 3а</t>
  </si>
  <si>
    <t>Техническое перевооружение тепловой сети от  ТК-549/2 до ТК549/1, от  ТК-549/2 в сторону ТК549/1  ЦТП-120 кв. (ул. Дубровская, 53а)</t>
  </si>
  <si>
    <t>г. Сарапул ул. Дубровская, 53а</t>
  </si>
  <si>
    <t>Техническое перевооружение тепловой сети ЦТП – 285 кв. (ул. Электрозаводская, 4а) от ТК-113 до ж/д ул. Фурманова, 4.</t>
  </si>
  <si>
    <t>Техническое перевооружение. Сети теплоснабжения ЦТП ул. 50 лет Пионерии, 26а</t>
  </si>
  <si>
    <t>г. Ижевск ул. 50 лет Пионерии, 26а</t>
  </si>
  <si>
    <t>Техническое перевооружение. Сети теплоснабжения от ЦТП ул. Советская, 15Т</t>
  </si>
  <si>
    <t>г. Ижевск ул. Советская, 15Т</t>
  </si>
  <si>
    <t>Техническое перевооружение. Сети теплоснабжения от ТП-1 (ввод на ЦТП ул. Школьная, 64а, ЦТП ул. Фруктовая, 35а, ЦТП ул. 50 лет ВЛКСМ, 36а) Инв № 608823011</t>
  </si>
  <si>
    <t>г. Ижевск ул. Школьная, 64а</t>
  </si>
  <si>
    <t xml:space="preserve">Техническое перевооружение. Сети теплоснабжения от ЦТП-42 ул. Школьная,25б </t>
  </si>
  <si>
    <t>г.Ижевск ул.Школьная,25б</t>
  </si>
  <si>
    <t>Техническое перевооружение. Сети теплоснабжения от ТК-1438/1 (ввод на ЦТП ул. Металлистов, 34а;  ЦТП ул. Металлистов, 31) Инв № 608807004</t>
  </si>
  <si>
    <t>г. Ижевск ул. Металлистов, 31</t>
  </si>
  <si>
    <t>Техническое перевооружение. Сети теплоснабжения от ЦТП ул. Буммашевская, 66аТ</t>
  </si>
  <si>
    <t>г. Ижевск ул. Буммашевская, 66аТ</t>
  </si>
  <si>
    <t>Техническое перевооружение. Сети теплоснабжения ЦТП ул. Воровского, 165а</t>
  </si>
  <si>
    <t>г. Ижевск ул. Воровского, 165а</t>
  </si>
  <si>
    <t>Техническое перевооружение сетей теплоснабжения ЦТП ул.40 лет Победы,130а</t>
  </si>
  <si>
    <t>г. Ижевск ул.40 лет Победы,130а</t>
  </si>
  <si>
    <t xml:space="preserve">Техническое перевооружение. Сети теплоснабжения ЦТП ул. Вадима Сивкова, 105а </t>
  </si>
  <si>
    <t xml:space="preserve">г. Ижевск ул. Вадима Сивкова, 105а </t>
  </si>
  <si>
    <t>Техническое перевооружение. Сети теплоснабжения ЦТП ул. Союзная,5б</t>
  </si>
  <si>
    <t>г. Ижевск ул. Союзная,5б</t>
  </si>
  <si>
    <t>Техническое перевооружение сетей теплоснабжения ЦТП ул. Клубная, 85а</t>
  </si>
  <si>
    <t>г. Ижевск ул. Клубная, 85а</t>
  </si>
  <si>
    <t>Техническое перевооружение. Сети теплоснабжения от ЦТП ул. 30 лет Победы, 41</t>
  </si>
  <si>
    <t>г.Ижевск ул. 30 лет Победы, 41</t>
  </si>
  <si>
    <t>Техническое перевооружение. Сети теплоснабжения от  ЦТП  ул.Парковая, 9б</t>
  </si>
  <si>
    <t>г.Ижевск ул.Парковая, 9б</t>
  </si>
  <si>
    <t>Техническое перевооружение. Сети теплоснабжения от ЦТП ул. Воровского, 129</t>
  </si>
  <si>
    <t>г.Ижевск ул. Воровского, 129</t>
  </si>
  <si>
    <t>Техническое перевооружение. 'Сети теплоснабжения от котельной ул. Гагарина, 51</t>
  </si>
  <si>
    <t>г.Ижевск ул. Гагарина, 51</t>
  </si>
  <si>
    <t>Техническое перевооружение. 'Сети теплоснабжения от ЦТП ул. Труда, 2а 608723319, 608723320, 608723321, 608723322</t>
  </si>
  <si>
    <t>г.Ижевск ул. Труда, 2а</t>
  </si>
  <si>
    <t>Техническое перевооружение.'Сети теплоснабжения от точки врезки в магистральную теплотрассу ( ввод ЦТП ул. Олега Кошевого, 22а )</t>
  </si>
  <si>
    <t>г.Ижевск ул. Олега Кошевого, 22а</t>
  </si>
  <si>
    <t>Техническое перевооружение. сетей теплоснабжения от ЦТПул.10 лет Октября,7а</t>
  </si>
  <si>
    <t>г.Ижевск ул.10 лет Октября,7а</t>
  </si>
  <si>
    <t xml:space="preserve">Техническое перевооружение тепловых сетей  2Ду-273мм  ТК2.415  - ЦТП-1 в 15 мкр. Север        L-150м </t>
  </si>
  <si>
    <t>г. Ижевск ул. 10 лет Октября</t>
  </si>
  <si>
    <t xml:space="preserve">Техническое перевооружение. сетей теплоснабжения от ЦТП ул. Школьная, 25б </t>
  </si>
  <si>
    <t>г.Ижевск ул.Школьная, 25б</t>
  </si>
  <si>
    <t>Техническое перевооружение. 'Сети теплоснабжения от ЦТП ул. Воткинское шоссе, 17а</t>
  </si>
  <si>
    <t>г.Ижевск ул. Воткинское шоссе, 17а</t>
  </si>
  <si>
    <t>Техническое перевооружение. 'Сети теплоснабжения от ТК-2368</t>
  </si>
  <si>
    <t>г.Ижевск к зданию ул. Халтурина, 150</t>
  </si>
  <si>
    <t>Техническое перевооружение. 'Сети теплоснабжения от ТК-1132</t>
  </si>
  <si>
    <t>г.Ижевск к зданиям ул. Ленина, 70, 72, 74, 76, 78, 80, ул. Воровского, 163,165</t>
  </si>
  <si>
    <t xml:space="preserve">Техническое перевооружение тепловых сетей 2Ду-273мм,  ТК2.909 - ЦТП-2 мкр. А-12  L-30м </t>
  </si>
  <si>
    <t>г. Ижевск ул. Ленина,158а</t>
  </si>
  <si>
    <t>Техническое перевооружение. Тепловая сеть ЦТП-3 мкр.А-5 "Аэропорт" (Молодежная, 95б)</t>
  </si>
  <si>
    <t>г.Ижевск ул.Молодежная, 95б</t>
  </si>
  <si>
    <t>Техническое перевооружение.Сети теплоснабжения от ЦТП ул.Молодежная,34б Инв № 608726042, 608726043</t>
  </si>
  <si>
    <t>г.Ижевск ул.Молодежная 34б</t>
  </si>
  <si>
    <t>Техническое перевооружение. 'Сети теплоснабжения от ТК-1431</t>
  </si>
  <si>
    <t>г.Ижевск к зданиям ул. 30 лет Победы, 9, 11, 12, 13, 14, 15а, 15б, 17а, 18, 19а, 20, 20а; Школьная, 1, 3, 5, 7, 9, 11, 13; 3-я Подлесная, 29, 35, 37, 39</t>
  </si>
  <si>
    <t>Техническое перевооружение.'Сети теплоснабжения от котельной ул. Июльская, 38</t>
  </si>
  <si>
    <t>г.Ижевск ул. Июльская, 38</t>
  </si>
  <si>
    <t xml:space="preserve">Техническое перевооружение. 'Сети теплоснабжения ТК-1521 </t>
  </si>
  <si>
    <t>г.Ижевск к зданиям ул. 30 лет Победы, 58, 65, 80а, 94, 96, 98</t>
  </si>
  <si>
    <t xml:space="preserve"> Техническое перевооружение 'Сети теплоснабжения от ЦТП ул. 40 лет Победы, 118а </t>
  </si>
  <si>
    <t>г.Ижевск ул. 40 лет Победы, 118а</t>
  </si>
  <si>
    <t>Техническое перевооружение.Тепловая сеть ЦТП 4 мкр 1-5 бл. "Буммаш"</t>
  </si>
  <si>
    <t>г. Ижевск ул. Буммашевская 36а</t>
  </si>
  <si>
    <t>Сети теплоснабжения от ЦТП № 2 мкр. «Кульбаза-1», ул.Шишкина, 1 инв№608672005, 608672070, 608672071</t>
  </si>
  <si>
    <t>г. Ижевск ул. 'Шишкина 1</t>
  </si>
  <si>
    <t>техническое перевооружение 'Сети теплоснабжения от УТ-1 ввод на  ЦТП Саратовская 36а</t>
  </si>
  <si>
    <t>г.Ижевск Саратовская 36а</t>
  </si>
  <si>
    <t>Техническое перевооруженпе. Сети теплоснабжения от ЦТП ул.Ленина,176а</t>
  </si>
  <si>
    <t>г.Ижевск ул.Ленина 176а</t>
  </si>
  <si>
    <t>Техническое перевооружение. 'Сети теплоснабжения от ЦТП 12/2</t>
  </si>
  <si>
    <t>г.Ижевск ул. Ленина, 158а</t>
  </si>
  <si>
    <t>Техническое перевооружение. 'Сети теплоснабжения от ЦТП гор.Машиностроителей,98ц</t>
  </si>
  <si>
    <t>г.Ижевск гор.Машиностроителей,98ц</t>
  </si>
  <si>
    <t>Техническое перевооружение. Тепловая сеть кот. УСР 602</t>
  </si>
  <si>
    <t>г.Ижевск ул. Строителей 66а</t>
  </si>
  <si>
    <t xml:space="preserve">Техническое перевооружение. Тепловая сеть ЦТП 'Металлистов 34Т 
</t>
  </si>
  <si>
    <t>г. Ижевск Металлистов 34Т</t>
  </si>
  <si>
    <t>Техническое перевооружение. Тепловая сеть ЦТП 5 мкр."Буммаш" Инв.№609010029</t>
  </si>
  <si>
    <t>г. Ижевск 'ул. Девятого Января, 185аТ</t>
  </si>
  <si>
    <t>3.1.266</t>
  </si>
  <si>
    <t>3.1.267</t>
  </si>
  <si>
    <t>3.1.268</t>
  </si>
  <si>
    <t>3.1.269</t>
  </si>
  <si>
    <t>3.1.270</t>
  </si>
  <si>
    <t>3.1.271</t>
  </si>
  <si>
    <t>3.1.272</t>
  </si>
  <si>
    <t>3.1.273</t>
  </si>
  <si>
    <t>3.1.274</t>
  </si>
  <si>
    <t>3.1.275</t>
  </si>
  <si>
    <t>3.1.276</t>
  </si>
  <si>
    <t>3.1.277</t>
  </si>
  <si>
    <t>3.1.278</t>
  </si>
  <si>
    <t>3.1.279</t>
  </si>
  <si>
    <t>3.1.280</t>
  </si>
  <si>
    <t>3.1.281</t>
  </si>
  <si>
    <t>3.1.282</t>
  </si>
  <si>
    <t>3.1.283</t>
  </si>
  <si>
    <t>3.1.284</t>
  </si>
  <si>
    <t>3.1.285</t>
  </si>
  <si>
    <t>3.1.286</t>
  </si>
  <si>
    <t>3.1.287</t>
  </si>
  <si>
    <t>3.1.288</t>
  </si>
  <si>
    <t>3.1.289</t>
  </si>
  <si>
    <t>3.1.290</t>
  </si>
  <si>
    <t>3.1.291</t>
  </si>
  <si>
    <t>3.1.292</t>
  </si>
  <si>
    <t>3.1.293</t>
  </si>
  <si>
    <t>3.1.294</t>
  </si>
  <si>
    <t>3.1.295</t>
  </si>
  <si>
    <t>3.1.296</t>
  </si>
  <si>
    <t>3.1.297</t>
  </si>
  <si>
    <t>3.1.298</t>
  </si>
  <si>
    <t>3.1.299</t>
  </si>
  <si>
    <t>3.1.300</t>
  </si>
  <si>
    <t>3.1.301</t>
  </si>
  <si>
    <t>3.1.302</t>
  </si>
  <si>
    <t>3.1.303</t>
  </si>
  <si>
    <t>3.1.304</t>
  </si>
  <si>
    <t>3.1.305</t>
  </si>
  <si>
    <t>3.1.306</t>
  </si>
  <si>
    <t>3.1.307</t>
  </si>
  <si>
    <t>3.1.308</t>
  </si>
  <si>
    <t>3.1.309</t>
  </si>
  <si>
    <t>3.1.310</t>
  </si>
  <si>
    <t>3.1.311</t>
  </si>
  <si>
    <t>3.1.312</t>
  </si>
  <si>
    <t>3.1.313</t>
  </si>
  <si>
    <t>3.1.314</t>
  </si>
  <si>
    <t>3.1.315</t>
  </si>
  <si>
    <t>3.1.316</t>
  </si>
  <si>
    <t>3.1.317</t>
  </si>
  <si>
    <t>3.1.318</t>
  </si>
  <si>
    <t>3.1.319</t>
  </si>
  <si>
    <t>3.1.320</t>
  </si>
  <si>
    <t>1. Техническое перевооружение сети теплоснабжения от ЦТП ул. Союзная, 37а (ЦТП-28мкр.А-6 "Аэропорт")</t>
  </si>
  <si>
    <t>инв. № 608738001, 608738002, 608738003, 608738004, 608738005, 608738006, 608738007, 608738008, 608738009, 608738010, 608738011, 608738012, 608738015, 608738016, 608738019, 608738020, 608738027, 608738028, 608738033, 608738034, 608738035, 608738036, 608738038, 608738040, 608738045, 608738046, 608738049, 608738050, 608738068, 608738069</t>
  </si>
  <si>
    <t>Установка насосного оборудования с частотным приводом, Замена регулятора температуры</t>
  </si>
  <si>
    <t>Установка насосного оборудования с частотным приводом, Замена теплообменного оборудования</t>
  </si>
  <si>
    <t>г. Сарапул, ул. Гоголя, 40</t>
  </si>
  <si>
    <t>Техническое перевооружение 'Оборудование индивидуального теплового пункта  Ломоносова 9б</t>
  </si>
  <si>
    <t>г.Ижевск ул.Ломоносова 9б</t>
  </si>
  <si>
    <t>Техническое перевооружение 'Оборудование центрально-теплового пункта Удмуртская 269а</t>
  </si>
  <si>
    <t>г.Ижевск ул.Удмуртская 269а</t>
  </si>
  <si>
    <t>Техническое перевооружение 'Оборудование центрально-теплового пункта Пушкинская 373б</t>
  </si>
  <si>
    <t>г.Ижевск ул.Пушкинская 373б</t>
  </si>
  <si>
    <t>Техническое перевооружение 'Оборудование здания ЦТП Школьная 25б</t>
  </si>
  <si>
    <t>г.Ижевск ул.Школьная 25б</t>
  </si>
  <si>
    <t>Техническое перевооружение 'Оборудование нежилого помещения  пер.Северный 47Т</t>
  </si>
  <si>
    <t>г.Ижевск пер.Северный 47Т</t>
  </si>
  <si>
    <t>Техническое перевооружение Газоанализотор ПГА-7 &gt;20Т.Р.</t>
  </si>
  <si>
    <t>Техническое перевооружение ОММЕТР Щ-306/2</t>
  </si>
  <si>
    <t>Техническое перевооружение аппарат АИП-70&gt;20Т.Р.</t>
  </si>
  <si>
    <t>Техническое перевооружение мотопомпа ROBIN PTG 307D</t>
  </si>
  <si>
    <t xml:space="preserve">Техническое перевооружение гениратор бензиновый </t>
  </si>
  <si>
    <t>Техническое перевооружение молоток отбойный MAKITA HM1400</t>
  </si>
  <si>
    <t>Техническое перевооружение вентилятор FSA-2100/SP</t>
  </si>
  <si>
    <t>Техническое перевооружение выпрямитель сварочный ВД-306&gt;20Т.Р.</t>
  </si>
  <si>
    <t xml:space="preserve">Техническое перевооружение инвертор сварочный </t>
  </si>
  <si>
    <t xml:space="preserve"> Техническое перевооружение станция сварочная</t>
  </si>
  <si>
    <t>Техническое перевооружение бензопила STIHL MS 361 N</t>
  </si>
  <si>
    <t>Техническое перевооружение 'Оборудование нежилого помещения  Металлистов 34Т</t>
  </si>
  <si>
    <t>г.Ижевск ул.Металлистов 34Т</t>
  </si>
  <si>
    <t>Техническое перевооружение. Оборудование нежилого помещания ул.Девятого Января 185аТ  (ЦТП 5 мкр."Буммаш")</t>
  </si>
  <si>
    <t>Техническое перевооружение котельной ул.Дружбы, 2-в</t>
  </si>
  <si>
    <t>г.Ижевск                ул.Дружбы, 2-в (ГКТС)</t>
  </si>
  <si>
    <t>ИНВЕРТОР СВАР. PICO 162&gt;20Т.Р.</t>
  </si>
  <si>
    <t>г.Сарапул</t>
  </si>
  <si>
    <t>г.Ижевск ГКТС</t>
  </si>
  <si>
    <t>ГАЗОАНАЛИЗАТОР ПГА-7 &gt;20Т.Р.</t>
  </si>
  <si>
    <t>МОТОПОМПА ROBIN PTG 307D</t>
  </si>
  <si>
    <t>ГЕНЕРАТОР БЕНЗИН. MAKITA EG601A</t>
  </si>
  <si>
    <t>Машина для раструбной сварки V-Weld R160</t>
  </si>
  <si>
    <t>Промывочная установка BUCHA</t>
  </si>
  <si>
    <t>БЕНЗОПИЛА STIHL MS 361 N</t>
  </si>
  <si>
    <t>ТОЛЩИНОМЕР УЛЬТРАЗВУКОВОЙ А1210&gt;20Т.Р.</t>
  </si>
  <si>
    <t>Тепловизор Testo 885-2</t>
  </si>
  <si>
    <t>СТАНЦИЯ СВАР.АСПБВ250-8/3-Т400/230ВХБСГ</t>
  </si>
  <si>
    <t>ВЕНТИЛЯТОР FSA-2100/SP</t>
  </si>
  <si>
    <t>Насос Grundfos MAGNA 32-100 F220 с электронным регулированием (строительно-монтажные работы по установке  будут выполнены хоз.способом - ремонтной службой ООО "УКС")</t>
  </si>
  <si>
    <t>насос Д 320/50  75квт (строительно-монтажные работы по установке  будут выполнены хоз.способом - ремонтной службой ООО "УКС")</t>
  </si>
  <si>
    <t>насос "Гном" 40-25Т</t>
  </si>
  <si>
    <t>насос КМ 80-65-200 (строительно-монтажные работы по установке  будут выполнены хоз.способом - ремонтной службой ООО "УКС")</t>
  </si>
  <si>
    <t>Насос Grundfos TPE 50-360/2 A-F-A-GQQE (строительно-монтажные работы по установке  будут выполнены хоз.способом - ремонтной службой ООО "УКС")</t>
  </si>
  <si>
    <t>ПРИБОР PH-МЕТР МАРК-903 ПРОТОЧНЫЙ &gt;20Т.Р</t>
  </si>
  <si>
    <t>Техническое перевооружение ЦТП-Элеконд ул.Калинина,10а</t>
  </si>
  <si>
    <t>г. Сарапул, ул. Калинина,10а (ЦТП-Элеконд)</t>
  </si>
  <si>
    <t>Техническое перевооружение ЦТП-239  ул. Ленина,62а</t>
  </si>
  <si>
    <t>г. Сарапул, ул. Ленина,62а (ЦТП-239)</t>
  </si>
  <si>
    <t>Техническое перевооружение ЦТП-242 ул. Вокзальная,8а</t>
  </si>
  <si>
    <t>г. Сарапул, ул. Вокзальная,8а (ЦТП-242)</t>
  </si>
  <si>
    <t>Техническое перевооружение ЦТП-134 ул. Гоголя,99а</t>
  </si>
  <si>
    <t>г. Сарапул, ул. Гоголя,99а (ЦТП-134)</t>
  </si>
  <si>
    <t>Техническое перевооружение ЦТП-161 ул. Гоголя,40</t>
  </si>
  <si>
    <t>г. Сарапул, ул. Гоголя,40 (ЦТП-161)</t>
  </si>
  <si>
    <t>Техническое перевооружение ЦТП-162 ул. Интернациональная,55в</t>
  </si>
  <si>
    <t>г. Сарапул, ул. Интернациональная,55в (ЦТП-162)</t>
  </si>
  <si>
    <t>Техническое перевооружение ЦТП-36 ул. Мельникова,7а</t>
  </si>
  <si>
    <t>г. Сарапул, ул. Мельникова,7а (ЦТП-36)</t>
  </si>
  <si>
    <t>Техническое перевооружение ЦТП-306  ул. Молодежная,5б</t>
  </si>
  <si>
    <t>г. Сарапул, ул. Молодежная,5б (ЦТП-306)</t>
  </si>
  <si>
    <t>Техническое перевооружение ЦТП-ВСО ул. 20 лет Победы,27а</t>
  </si>
  <si>
    <t>г. Сарапул, ул. 20 лент Победы,27а (ЦТП-ВСО)</t>
  </si>
  <si>
    <t>Техническое перевооружение ЦТП-137 ул. Ленина,2а</t>
  </si>
  <si>
    <t>г. Сарапул, ул. Ленина,2а (ЦТП-137)</t>
  </si>
  <si>
    <t xml:space="preserve">Техническое перевооружение ЦТП-ПожДепо ул. Азина,166а </t>
  </si>
  <si>
    <t>г. Сарапул, ул. Азина,166а (ЦТП-ПожДепо)</t>
  </si>
  <si>
    <t>Техническое перевооружение ЦТП-144  ул. Азина,144а</t>
  </si>
  <si>
    <t>г. Сарапул, ул. Азина,144а (ЦТП-144)</t>
  </si>
  <si>
    <t>Техническое перевооружение ЦТП-Путейская, 3а</t>
  </si>
  <si>
    <t>г. Сарапул,  ЦТП Путейская, 3а</t>
  </si>
  <si>
    <t xml:space="preserve">Техническое перевооружение ЦТП-114  ул. </t>
  </si>
  <si>
    <t>г. Сарапул, ул. Пугачева, 58а.  (ЦТП-114)</t>
  </si>
  <si>
    <t xml:space="preserve">Техническое перевооружение ЦТП-285  ул. </t>
  </si>
  <si>
    <t>г. Сарапул, Ул. Электрозаводская, 4а (ЦТП-285)</t>
  </si>
  <si>
    <t>г.Ижевск ул. Девятого Января 185аТ</t>
  </si>
  <si>
    <t>3.2.94</t>
  </si>
  <si>
    <t>3.2.95</t>
  </si>
  <si>
    <t>3.2.96</t>
  </si>
  <si>
    <t>3.2.97</t>
  </si>
  <si>
    <t>3.2.98</t>
  </si>
  <si>
    <t>3.2.99</t>
  </si>
  <si>
    <t>3.2.100</t>
  </si>
  <si>
    <t>3.2.101</t>
  </si>
  <si>
    <t>3.2.102</t>
  </si>
  <si>
    <t>3.2.103</t>
  </si>
  <si>
    <t>3.2.104</t>
  </si>
  <si>
    <t>3.2.105</t>
  </si>
  <si>
    <t>3.2.106</t>
  </si>
  <si>
    <t>3.2.107</t>
  </si>
  <si>
    <t>3.2.108</t>
  </si>
  <si>
    <t>3.2.109</t>
  </si>
  <si>
    <t>3.2.110</t>
  </si>
  <si>
    <t>3.2.111</t>
  </si>
  <si>
    <t>3.2.112</t>
  </si>
  <si>
    <t>3.2.113</t>
  </si>
  <si>
    <t>3.2.114</t>
  </si>
  <si>
    <t>3.2.115</t>
  </si>
  <si>
    <t>3.2.116</t>
  </si>
  <si>
    <t>3.2.117</t>
  </si>
  <si>
    <t>3.2.118</t>
  </si>
  <si>
    <t>3.2.119</t>
  </si>
  <si>
    <t>3.2.120</t>
  </si>
  <si>
    <t>3.2.121</t>
  </si>
  <si>
    <t>3.2.122</t>
  </si>
  <si>
    <t>3.2.123</t>
  </si>
  <si>
    <t>3.2.124</t>
  </si>
  <si>
    <t>3.2.125</t>
  </si>
  <si>
    <t>3.2.126</t>
  </si>
  <si>
    <t>3.2.127</t>
  </si>
  <si>
    <t>3.2.128</t>
  </si>
  <si>
    <t>3.2.129</t>
  </si>
  <si>
    <t>3.2.130</t>
  </si>
  <si>
    <t>3.2.131</t>
  </si>
  <si>
    <t>3.2.132</t>
  </si>
  <si>
    <t>3.2.133</t>
  </si>
  <si>
    <t>3.2.134</t>
  </si>
  <si>
    <t>3.2.135</t>
  </si>
  <si>
    <t>3.2.136</t>
  </si>
  <si>
    <t>3.2.137</t>
  </si>
  <si>
    <t>3.2.138</t>
  </si>
  <si>
    <t>3.2.139</t>
  </si>
  <si>
    <t>3.2.140</t>
  </si>
  <si>
    <t>3.2.141</t>
  </si>
  <si>
    <t>3.2.142</t>
  </si>
  <si>
    <t>3.2.143</t>
  </si>
  <si>
    <t>3.2.144</t>
  </si>
  <si>
    <t>3.2.145</t>
  </si>
  <si>
    <t>3.2.146</t>
  </si>
  <si>
    <t>3.2.147</t>
  </si>
  <si>
    <t>3.2.148</t>
  </si>
  <si>
    <t>3.2.149</t>
  </si>
  <si>
    <t>3.2.150</t>
  </si>
  <si>
    <t>3.2.151</t>
  </si>
  <si>
    <t>3.2.152</t>
  </si>
  <si>
    <t>3.2.153</t>
  </si>
  <si>
    <t>3.2.154</t>
  </si>
  <si>
    <t>3.2.155</t>
  </si>
  <si>
    <t>3.2.156</t>
  </si>
  <si>
    <t>3.2.157</t>
  </si>
  <si>
    <t>3.2.158</t>
  </si>
  <si>
    <t>Перечень инвестиционных проектов ООО "Удмуртские коммунальные системы" в сфере теплоснабжения на 2015-2032 годы</t>
  </si>
</sst>
</file>

<file path=xl/styles.xml><?xml version="1.0" encoding="utf-8"?>
<styleSheet xmlns="http://schemas.openxmlformats.org/spreadsheetml/2006/main">
  <numFmts count="4">
    <numFmt numFmtId="164" formatCode="_(&quot;р.&quot;* #,##0.00_);_(&quot;р.&quot;* \(#,##0.00\);_(&quot;р.&quot;* &quot;-&quot;??_);_(@_)"/>
    <numFmt numFmtId="165" formatCode="#,##0.00_р_."/>
    <numFmt numFmtId="166" formatCode="0.00;[Red]0.00"/>
    <numFmt numFmtId="167" formatCode="#,##0.00_р_.;[Red]#,##0.00_р_.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indexed="8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" fillId="0" borderId="0"/>
    <xf numFmtId="0" fontId="1" fillId="0" borderId="0"/>
  </cellStyleXfs>
  <cellXfs count="96">
    <xf numFmtId="0" fontId="0" fillId="0" borderId="0" xfId="0"/>
    <xf numFmtId="14" fontId="0" fillId="0" borderId="0" xfId="0" applyNumberFormat="1"/>
    <xf numFmtId="0" fontId="22" fillId="24" borderId="0" xfId="0" applyFont="1" applyFill="1" applyAlignment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0" fontId="24" fillId="24" borderId="0" xfId="0" applyFont="1" applyFill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27" fillId="24" borderId="0" xfId="0" applyFont="1" applyFill="1" applyAlignment="1">
      <alignment horizontal="right"/>
    </xf>
    <xf numFmtId="49" fontId="22" fillId="24" borderId="0" xfId="0" applyNumberFormat="1" applyFont="1" applyFill="1" applyAlignment="1">
      <alignment horizontal="center" vertical="center"/>
    </xf>
    <xf numFmtId="49" fontId="24" fillId="24" borderId="0" xfId="0" applyNumberFormat="1" applyFont="1" applyFill="1" applyAlignment="1">
      <alignment horizontal="center" vertical="center"/>
    </xf>
    <xf numFmtId="49" fontId="24" fillId="24" borderId="0" xfId="0" applyNumberFormat="1" applyFont="1" applyFill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" fontId="22" fillId="0" borderId="13" xfId="0" applyNumberFormat="1" applyFont="1" applyFill="1" applyBorder="1" applyAlignment="1">
      <alignment horizontal="center" vertical="center" wrapText="1"/>
    </xf>
    <xf numFmtId="4" fontId="22" fillId="0" borderId="13" xfId="0" applyNumberFormat="1" applyFont="1" applyFill="1" applyBorder="1" applyAlignment="1">
      <alignment horizontal="center" vertical="center"/>
    </xf>
    <xf numFmtId="4" fontId="23" fillId="0" borderId="13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4" fontId="24" fillId="0" borderId="13" xfId="0" applyNumberFormat="1" applyFont="1" applyFill="1" applyBorder="1" applyAlignment="1">
      <alignment horizontal="center" vertical="center" wrapText="1"/>
    </xf>
    <xf numFmtId="166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quotePrefix="1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left" vertical="center" wrapText="1"/>
    </xf>
    <xf numFmtId="0" fontId="22" fillId="0" borderId="13" xfId="0" applyNumberFormat="1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vertical="center" wrapText="1"/>
    </xf>
    <xf numFmtId="0" fontId="22" fillId="0" borderId="13" xfId="0" applyFont="1" applyFill="1" applyBorder="1" applyAlignment="1">
      <alignment horizontal="left" vertical="center" wrapText="1"/>
    </xf>
    <xf numFmtId="49" fontId="22" fillId="0" borderId="13" xfId="0" quotePrefix="1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quotePrefix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8" fillId="0" borderId="13" xfId="0" applyFont="1" applyFill="1" applyBorder="1" applyAlignment="1">
      <alignment horizontal="center" vertical="center" wrapText="1"/>
    </xf>
    <xf numFmtId="4" fontId="25" fillId="0" borderId="13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/>
    </xf>
    <xf numFmtId="49" fontId="24" fillId="0" borderId="10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vertical="center" wrapText="1"/>
    </xf>
    <xf numFmtId="49" fontId="29" fillId="0" borderId="13" xfId="0" applyNumberFormat="1" applyFont="1" applyFill="1" applyBorder="1" applyAlignment="1">
      <alignment vertical="center" wrapText="1"/>
    </xf>
    <xf numFmtId="4" fontId="30" fillId="0" borderId="13" xfId="0" applyNumberFormat="1" applyFont="1" applyFill="1" applyBorder="1" applyAlignment="1">
      <alignment horizontal="center" vertical="center"/>
    </xf>
    <xf numFmtId="49" fontId="29" fillId="0" borderId="13" xfId="0" applyNumberFormat="1" applyFont="1" applyFill="1" applyBorder="1" applyAlignment="1">
      <alignment vertical="center"/>
    </xf>
    <xf numFmtId="0" fontId="31" fillId="0" borderId="13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vertical="center" wrapText="1"/>
    </xf>
    <xf numFmtId="4" fontId="31" fillId="0" borderId="13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3" fontId="31" fillId="0" borderId="13" xfId="0" applyNumberFormat="1" applyFont="1" applyFill="1" applyBorder="1" applyAlignment="1">
      <alignment vertical="center" wrapText="1"/>
    </xf>
    <xf numFmtId="4" fontId="31" fillId="0" borderId="13" xfId="0" applyNumberFormat="1" applyFont="1" applyFill="1" applyBorder="1" applyAlignment="1">
      <alignment horizontal="center" vertical="center" wrapText="1"/>
    </xf>
    <xf numFmtId="0" fontId="31" fillId="0" borderId="13" xfId="0" applyNumberFormat="1" applyFont="1" applyFill="1" applyBorder="1" applyAlignment="1" applyProtection="1">
      <alignment vertical="center" wrapText="1"/>
    </xf>
    <xf numFmtId="4" fontId="29" fillId="0" borderId="13" xfId="0" applyNumberFormat="1" applyFont="1" applyFill="1" applyBorder="1" applyAlignment="1">
      <alignment horizontal="center" vertical="center" wrapText="1"/>
    </xf>
    <xf numFmtId="4" fontId="30" fillId="0" borderId="13" xfId="0" applyNumberFormat="1" applyFont="1" applyFill="1" applyBorder="1" applyAlignment="1">
      <alignment horizontal="center" vertical="center" wrapText="1"/>
    </xf>
    <xf numFmtId="4" fontId="29" fillId="0" borderId="13" xfId="0" applyNumberFormat="1" applyFont="1" applyFill="1" applyBorder="1" applyAlignment="1">
      <alignment horizontal="center" vertical="center"/>
    </xf>
    <xf numFmtId="0" fontId="29" fillId="0" borderId="13" xfId="0" quotePrefix="1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/>
    </xf>
    <xf numFmtId="165" fontId="22" fillId="0" borderId="13" xfId="0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center" vertical="center"/>
    </xf>
    <xf numFmtId="1" fontId="22" fillId="0" borderId="13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49" fontId="29" fillId="0" borderId="13" xfId="0" applyNumberFormat="1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left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49" fontId="29" fillId="0" borderId="13" xfId="0" applyNumberFormat="1" applyFont="1" applyFill="1" applyBorder="1" applyAlignment="1">
      <alignment horizontal="center" vertical="center"/>
    </xf>
    <xf numFmtId="0" fontId="29" fillId="0" borderId="13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left" vertical="center" wrapText="1"/>
    </xf>
    <xf numFmtId="0" fontId="22" fillId="0" borderId="17" xfId="0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/>
    </xf>
    <xf numFmtId="49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quotePrefix="1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/>
    </xf>
    <xf numFmtId="49" fontId="22" fillId="24" borderId="13" xfId="0" applyNumberFormat="1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49" fontId="25" fillId="24" borderId="13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4" fontId="25" fillId="24" borderId="13" xfId="0" applyNumberFormat="1" applyFont="1" applyFill="1" applyBorder="1" applyAlignment="1">
      <alignment horizontal="center" vertical="center"/>
    </xf>
    <xf numFmtId="0" fontId="25" fillId="24" borderId="13" xfId="0" applyFont="1" applyFill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2 2_Отчет на 30.06.2010_НчТЭЦ3_Обр2" xfId="52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Обычный 56" xfId="53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2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15E9FF"/>
      <color rgb="FFFDFD13"/>
      <color rgb="FF02FC08"/>
      <color rgb="FF2100EA"/>
      <color rgb="FFFF29A3"/>
      <color rgb="FFFF1919"/>
      <color rgb="FFFCA11C"/>
      <color rgb="FFDCFC1C"/>
      <color rgb="FF1BFD41"/>
      <color rgb="FF22ECF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15"/>
  <sheetViews>
    <sheetView tabSelected="1" view="pageBreakPreview" zoomScaleNormal="100" zoomScaleSheetLayoutView="100" workbookViewId="0">
      <selection activeCell="A13" sqref="A13:Y502"/>
    </sheetView>
  </sheetViews>
  <sheetFormatPr defaultRowHeight="12.75"/>
  <cols>
    <col min="1" max="1" width="12.5703125" style="8" customWidth="1"/>
    <col min="2" max="2" width="32.7109375" style="15" customWidth="1"/>
    <col min="3" max="3" width="53.5703125" style="15" customWidth="1"/>
    <col min="4" max="4" width="13" style="16" customWidth="1"/>
    <col min="5" max="5" width="16" style="15" customWidth="1"/>
    <col min="6" max="9" width="16.85546875" style="15" customWidth="1"/>
    <col min="10" max="13" width="16.85546875" style="2" customWidth="1"/>
    <col min="14" max="14" width="13.85546875" style="2" customWidth="1"/>
    <col min="15" max="15" width="14.7109375" style="2" customWidth="1"/>
    <col min="16" max="16" width="13.7109375" style="2" customWidth="1"/>
    <col min="17" max="17" width="14.140625" style="2" customWidth="1"/>
    <col min="18" max="18" width="14.7109375" style="2" customWidth="1"/>
    <col min="19" max="19" width="14.85546875" style="2" customWidth="1"/>
    <col min="20" max="20" width="14.42578125" style="2" customWidth="1"/>
    <col min="21" max="23" width="15.85546875" style="2" customWidth="1"/>
    <col min="24" max="24" width="14.42578125" style="2" customWidth="1"/>
    <col min="25" max="25" width="18" style="2" customWidth="1"/>
    <col min="26" max="26" width="12.28515625" style="2" customWidth="1"/>
    <col min="27" max="16384" width="9.140625" style="2"/>
  </cols>
  <sheetData>
    <row r="1" spans="1:26">
      <c r="V1" s="4" t="s">
        <v>1</v>
      </c>
      <c r="W1" s="4"/>
      <c r="X1" s="4"/>
      <c r="Y1" s="4"/>
    </row>
    <row r="2" spans="1:26" ht="12.75" customHeight="1">
      <c r="V2" s="4" t="s">
        <v>8</v>
      </c>
      <c r="W2" s="4"/>
      <c r="X2" s="4"/>
      <c r="Y2" s="4"/>
    </row>
    <row r="3" spans="1:26" ht="12.75" customHeight="1">
      <c r="B3" s="17"/>
      <c r="C3" s="17"/>
      <c r="V3" s="4"/>
      <c r="W3" s="4"/>
      <c r="X3" s="4"/>
      <c r="Y3" s="4"/>
    </row>
    <row r="4" spans="1:26" ht="22.5" customHeight="1">
      <c r="B4" s="17"/>
      <c r="C4" s="17"/>
      <c r="V4" s="4"/>
      <c r="W4" s="4"/>
      <c r="X4" s="4"/>
      <c r="Y4" s="4"/>
    </row>
    <row r="5" spans="1:26">
      <c r="B5" s="17"/>
      <c r="C5" s="17"/>
      <c r="V5" s="5" t="s">
        <v>9</v>
      </c>
      <c r="W5" s="5"/>
      <c r="X5" s="5"/>
      <c r="Y5" s="5"/>
    </row>
    <row r="6" spans="1:26">
      <c r="B6" s="17"/>
      <c r="C6" s="17"/>
    </row>
    <row r="7" spans="1:26" ht="12.75" customHeight="1">
      <c r="B7" s="18"/>
      <c r="C7" s="18" t="s">
        <v>1349</v>
      </c>
      <c r="D7" s="19"/>
      <c r="E7" s="18"/>
      <c r="F7" s="18"/>
      <c r="G7" s="18"/>
      <c r="H7" s="18"/>
      <c r="I7" s="1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6">
      <c r="A8" s="9"/>
      <c r="B8" s="18"/>
      <c r="C8" s="18"/>
    </row>
    <row r="9" spans="1:26">
      <c r="A9" s="10"/>
      <c r="B9" s="19"/>
      <c r="C9" s="19"/>
    </row>
    <row r="10" spans="1:26" ht="51" customHeight="1">
      <c r="A10" s="40" t="s">
        <v>2</v>
      </c>
      <c r="B10" s="20" t="s">
        <v>3</v>
      </c>
      <c r="C10" s="20" t="s">
        <v>0</v>
      </c>
      <c r="D10" s="20" t="s">
        <v>4</v>
      </c>
      <c r="E10" s="20" t="s">
        <v>11</v>
      </c>
      <c r="F10" s="20" t="s">
        <v>10</v>
      </c>
      <c r="G10" s="74" t="s">
        <v>12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6"/>
      <c r="Y10" s="20" t="s">
        <v>5</v>
      </c>
      <c r="Z10" s="77" t="s">
        <v>13</v>
      </c>
    </row>
    <row r="11" spans="1:26">
      <c r="A11" s="41"/>
      <c r="B11" s="21"/>
      <c r="C11" s="21"/>
      <c r="D11" s="21"/>
      <c r="E11" s="21"/>
      <c r="F11" s="21"/>
      <c r="G11" s="48"/>
      <c r="H11" s="48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42"/>
      <c r="Y11" s="23"/>
      <c r="Z11" s="78"/>
    </row>
    <row r="12" spans="1:26">
      <c r="A12" s="43"/>
      <c r="B12" s="23"/>
      <c r="C12" s="21"/>
      <c r="D12" s="23"/>
      <c r="E12" s="23"/>
      <c r="F12" s="23"/>
      <c r="G12" s="20">
        <v>2015</v>
      </c>
      <c r="H12" s="20">
        <v>2016</v>
      </c>
      <c r="I12" s="20">
        <v>2017</v>
      </c>
      <c r="J12" s="20">
        <v>2018</v>
      </c>
      <c r="K12" s="20">
        <v>2019</v>
      </c>
      <c r="L12" s="20">
        <v>2020</v>
      </c>
      <c r="M12" s="20">
        <v>2021</v>
      </c>
      <c r="N12" s="20">
        <v>2022</v>
      </c>
      <c r="O12" s="20">
        <v>2023</v>
      </c>
      <c r="P12" s="20">
        <v>2024</v>
      </c>
      <c r="Q12" s="20">
        <v>2025</v>
      </c>
      <c r="R12" s="20">
        <v>2026</v>
      </c>
      <c r="S12" s="70">
        <v>2027</v>
      </c>
      <c r="T12" s="70">
        <v>2028</v>
      </c>
      <c r="U12" s="70">
        <v>2029</v>
      </c>
      <c r="V12" s="70">
        <v>2030</v>
      </c>
      <c r="W12" s="70">
        <v>2031</v>
      </c>
      <c r="X12" s="70">
        <v>2032</v>
      </c>
      <c r="Y12" s="20"/>
      <c r="Z12" s="78"/>
    </row>
    <row r="13" spans="1:26" ht="39" customHeight="1">
      <c r="A13" s="83" t="s">
        <v>6</v>
      </c>
      <c r="B13" s="83"/>
      <c r="C13" s="83"/>
      <c r="D13" s="83"/>
      <c r="E13" s="83"/>
      <c r="F13" s="24">
        <f>SUM(F14:F340)</f>
        <v>4325001.1635699999</v>
      </c>
      <c r="G13" s="24">
        <f>SUM(G14:G340)</f>
        <v>128587.86775999999</v>
      </c>
      <c r="H13" s="24">
        <f>SUM(H14:H340)</f>
        <v>111702.55181</v>
      </c>
      <c r="I13" s="24">
        <f>SUM(I74:I340)</f>
        <v>134973.74399999998</v>
      </c>
      <c r="J13" s="24">
        <f t="shared" ref="J13:X13" si="0">SUM(J74:J340)</f>
        <v>235737</v>
      </c>
      <c r="K13" s="24">
        <f t="shared" si="0"/>
        <v>233999.99999999988</v>
      </c>
      <c r="L13" s="24">
        <f t="shared" si="0"/>
        <v>237999.99999999997</v>
      </c>
      <c r="M13" s="24">
        <f t="shared" si="0"/>
        <v>241999.99999999997</v>
      </c>
      <c r="N13" s="24">
        <f t="shared" si="0"/>
        <v>247000</v>
      </c>
      <c r="O13" s="24">
        <f t="shared" si="0"/>
        <v>251000</v>
      </c>
      <c r="P13" s="24">
        <f t="shared" si="0"/>
        <v>256000</v>
      </c>
      <c r="Q13" s="24">
        <f t="shared" si="0"/>
        <v>260999.99999999997</v>
      </c>
      <c r="R13" s="24">
        <f t="shared" si="0"/>
        <v>265999.99999999994</v>
      </c>
      <c r="S13" s="24">
        <f t="shared" si="0"/>
        <v>272000.00000000006</v>
      </c>
      <c r="T13" s="24">
        <f t="shared" si="0"/>
        <v>276999.99999999994</v>
      </c>
      <c r="U13" s="24">
        <f t="shared" si="0"/>
        <v>283000</v>
      </c>
      <c r="V13" s="24">
        <f t="shared" si="0"/>
        <v>289000</v>
      </c>
      <c r="W13" s="24">
        <f t="shared" si="0"/>
        <v>295999.99999999994</v>
      </c>
      <c r="X13" s="24">
        <f t="shared" si="0"/>
        <v>301999.99999999924</v>
      </c>
      <c r="Y13" s="44"/>
      <c r="Z13" s="82"/>
    </row>
    <row r="14" spans="1:26" ht="57" customHeight="1">
      <c r="A14" s="71" t="s">
        <v>512</v>
      </c>
      <c r="B14" s="72" t="s">
        <v>502</v>
      </c>
      <c r="C14" s="73" t="s">
        <v>467</v>
      </c>
      <c r="D14" s="73" t="s">
        <v>1047</v>
      </c>
      <c r="E14" s="61">
        <f>F14</f>
        <v>2660</v>
      </c>
      <c r="F14" s="62">
        <f>SUM(G14:X14)</f>
        <v>2660</v>
      </c>
      <c r="G14" s="63">
        <v>2660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3">
        <v>0</v>
      </c>
      <c r="X14" s="63">
        <v>0</v>
      </c>
      <c r="Y14" s="44" t="s">
        <v>7</v>
      </c>
      <c r="Z14" s="45"/>
    </row>
    <row r="15" spans="1:26" ht="57" customHeight="1">
      <c r="A15" s="71" t="s">
        <v>513</v>
      </c>
      <c r="B15" s="72" t="s">
        <v>471</v>
      </c>
      <c r="C15" s="73" t="s">
        <v>1048</v>
      </c>
      <c r="D15" s="73" t="s">
        <v>1049</v>
      </c>
      <c r="E15" s="61">
        <f>F15</f>
        <v>1626.49</v>
      </c>
      <c r="F15" s="62">
        <f t="shared" ref="F15:F42" si="1">SUM(G15:X15)</f>
        <v>1626.49</v>
      </c>
      <c r="G15" s="63">
        <v>1626.49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3">
        <v>0</v>
      </c>
      <c r="X15" s="63">
        <v>0</v>
      </c>
      <c r="Y15" s="44" t="s">
        <v>7</v>
      </c>
      <c r="Z15" s="45"/>
    </row>
    <row r="16" spans="1:26" ht="57" customHeight="1">
      <c r="A16" s="71" t="s">
        <v>514</v>
      </c>
      <c r="B16" s="72" t="s">
        <v>471</v>
      </c>
      <c r="C16" s="73" t="s">
        <v>1050</v>
      </c>
      <c r="D16" s="73" t="s">
        <v>1049</v>
      </c>
      <c r="E16" s="61">
        <f>F16</f>
        <v>1694.9599999999998</v>
      </c>
      <c r="F16" s="62">
        <f t="shared" si="1"/>
        <v>1694.9599999999998</v>
      </c>
      <c r="G16" s="63">
        <f>2600.45-905.49</f>
        <v>1694.9599999999998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  <c r="X16" s="63">
        <v>0</v>
      </c>
      <c r="Y16" s="44" t="s">
        <v>7</v>
      </c>
      <c r="Z16" s="45"/>
    </row>
    <row r="17" spans="1:26" ht="57" customHeight="1">
      <c r="A17" s="71" t="s">
        <v>515</v>
      </c>
      <c r="B17" s="72" t="s">
        <v>1051</v>
      </c>
      <c r="C17" s="73" t="s">
        <v>1052</v>
      </c>
      <c r="D17" s="73" t="s">
        <v>1049</v>
      </c>
      <c r="E17" s="61">
        <f t="shared" ref="E17:E42" si="2">F17</f>
        <v>1500</v>
      </c>
      <c r="F17" s="62">
        <f t="shared" si="1"/>
        <v>1500</v>
      </c>
      <c r="G17" s="63">
        <v>1500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63">
        <v>0</v>
      </c>
      <c r="Y17" s="44" t="s">
        <v>7</v>
      </c>
      <c r="Z17" s="45"/>
    </row>
    <row r="18" spans="1:26" ht="54.75" customHeight="1">
      <c r="A18" s="71" t="s">
        <v>516</v>
      </c>
      <c r="B18" s="72" t="s">
        <v>1053</v>
      </c>
      <c r="C18" s="73" t="s">
        <v>1054</v>
      </c>
      <c r="D18" s="73" t="s">
        <v>1049</v>
      </c>
      <c r="E18" s="61">
        <f t="shared" si="2"/>
        <v>340</v>
      </c>
      <c r="F18" s="62">
        <f t="shared" si="1"/>
        <v>340</v>
      </c>
      <c r="G18" s="63">
        <v>340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63">
        <v>0</v>
      </c>
      <c r="S18" s="63">
        <v>0</v>
      </c>
      <c r="T18" s="63">
        <v>0</v>
      </c>
      <c r="U18" s="63">
        <v>0</v>
      </c>
      <c r="V18" s="63">
        <v>0</v>
      </c>
      <c r="W18" s="63">
        <v>0</v>
      </c>
      <c r="X18" s="63">
        <v>0</v>
      </c>
      <c r="Y18" s="44" t="s">
        <v>7</v>
      </c>
      <c r="Z18" s="45"/>
    </row>
    <row r="19" spans="1:26" ht="57" customHeight="1">
      <c r="A19" s="71" t="s">
        <v>517</v>
      </c>
      <c r="B19" s="72" t="s">
        <v>1055</v>
      </c>
      <c r="C19" s="73" t="s">
        <v>1056</v>
      </c>
      <c r="D19" s="73" t="s">
        <v>1049</v>
      </c>
      <c r="E19" s="61">
        <f t="shared" si="2"/>
        <v>940</v>
      </c>
      <c r="F19" s="62">
        <f t="shared" si="1"/>
        <v>940</v>
      </c>
      <c r="G19" s="63">
        <v>940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63">
        <v>0</v>
      </c>
      <c r="S19" s="63">
        <v>0</v>
      </c>
      <c r="T19" s="63">
        <v>0</v>
      </c>
      <c r="U19" s="63">
        <v>0</v>
      </c>
      <c r="V19" s="63">
        <v>0</v>
      </c>
      <c r="W19" s="63">
        <v>0</v>
      </c>
      <c r="X19" s="63">
        <v>0</v>
      </c>
      <c r="Y19" s="44" t="s">
        <v>7</v>
      </c>
      <c r="Z19" s="45"/>
    </row>
    <row r="20" spans="1:26" ht="57" customHeight="1">
      <c r="A20" s="71" t="s">
        <v>518</v>
      </c>
      <c r="B20" s="72" t="s">
        <v>1057</v>
      </c>
      <c r="C20" s="73" t="s">
        <v>1058</v>
      </c>
      <c r="D20" s="73" t="s">
        <v>1049</v>
      </c>
      <c r="E20" s="61">
        <f t="shared" si="2"/>
        <v>500</v>
      </c>
      <c r="F20" s="62">
        <f t="shared" si="1"/>
        <v>500</v>
      </c>
      <c r="G20" s="63">
        <v>500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63">
        <v>0</v>
      </c>
      <c r="Y20" s="44" t="s">
        <v>7</v>
      </c>
      <c r="Z20" s="45"/>
    </row>
    <row r="21" spans="1:26" ht="57" customHeight="1">
      <c r="A21" s="71" t="s">
        <v>519</v>
      </c>
      <c r="B21" s="72" t="s">
        <v>1059</v>
      </c>
      <c r="C21" s="73" t="s">
        <v>1060</v>
      </c>
      <c r="D21" s="73" t="s">
        <v>1049</v>
      </c>
      <c r="E21" s="61">
        <f t="shared" si="2"/>
        <v>492</v>
      </c>
      <c r="F21" s="62">
        <f t="shared" si="1"/>
        <v>492</v>
      </c>
      <c r="G21" s="63">
        <v>492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44" t="s">
        <v>7</v>
      </c>
      <c r="Z21" s="45"/>
    </row>
    <row r="22" spans="1:26" ht="57" customHeight="1">
      <c r="A22" s="71" t="s">
        <v>520</v>
      </c>
      <c r="B22" s="72" t="s">
        <v>1061</v>
      </c>
      <c r="C22" s="73" t="s">
        <v>1062</v>
      </c>
      <c r="D22" s="73" t="s">
        <v>1049</v>
      </c>
      <c r="E22" s="61">
        <f t="shared" si="2"/>
        <v>1670</v>
      </c>
      <c r="F22" s="62">
        <f t="shared" si="1"/>
        <v>1670</v>
      </c>
      <c r="G22" s="63">
        <v>1670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63">
        <v>0</v>
      </c>
      <c r="Y22" s="44" t="s">
        <v>7</v>
      </c>
      <c r="Z22" s="45"/>
    </row>
    <row r="23" spans="1:26" ht="57" customHeight="1">
      <c r="A23" s="71" t="s">
        <v>521</v>
      </c>
      <c r="B23" s="72" t="s">
        <v>1063</v>
      </c>
      <c r="C23" s="73" t="s">
        <v>1062</v>
      </c>
      <c r="D23" s="73" t="s">
        <v>1049</v>
      </c>
      <c r="E23" s="61">
        <f t="shared" si="2"/>
        <v>465</v>
      </c>
      <c r="F23" s="62">
        <f t="shared" si="1"/>
        <v>465</v>
      </c>
      <c r="G23" s="63">
        <v>465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3">
        <v>0</v>
      </c>
      <c r="U23" s="63">
        <v>0</v>
      </c>
      <c r="V23" s="63">
        <v>0</v>
      </c>
      <c r="W23" s="63">
        <v>0</v>
      </c>
      <c r="X23" s="63">
        <v>0</v>
      </c>
      <c r="Y23" s="44" t="s">
        <v>7</v>
      </c>
      <c r="Z23" s="45"/>
    </row>
    <row r="24" spans="1:26" ht="57" customHeight="1">
      <c r="A24" s="71" t="s">
        <v>522</v>
      </c>
      <c r="B24" s="72" t="s">
        <v>1064</v>
      </c>
      <c r="C24" s="73" t="s">
        <v>1062</v>
      </c>
      <c r="D24" s="73" t="s">
        <v>1049</v>
      </c>
      <c r="E24" s="61">
        <f t="shared" si="2"/>
        <v>345</v>
      </c>
      <c r="F24" s="62">
        <f>SUM(G24:X24)</f>
        <v>345</v>
      </c>
      <c r="G24" s="63">
        <v>345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63">
        <v>0</v>
      </c>
      <c r="Y24" s="44" t="s">
        <v>7</v>
      </c>
      <c r="Z24" s="45"/>
    </row>
    <row r="25" spans="1:26" ht="57" customHeight="1">
      <c r="A25" s="71" t="s">
        <v>523</v>
      </c>
      <c r="B25" s="72" t="s">
        <v>1065</v>
      </c>
      <c r="C25" s="73" t="s">
        <v>1066</v>
      </c>
      <c r="D25" s="73" t="s">
        <v>1049</v>
      </c>
      <c r="E25" s="61">
        <f t="shared" si="2"/>
        <v>500</v>
      </c>
      <c r="F25" s="62">
        <f t="shared" si="1"/>
        <v>500</v>
      </c>
      <c r="G25" s="63">
        <v>500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63">
        <v>0</v>
      </c>
      <c r="S25" s="63">
        <v>0</v>
      </c>
      <c r="T25" s="63">
        <v>0</v>
      </c>
      <c r="U25" s="63">
        <v>0</v>
      </c>
      <c r="V25" s="63">
        <v>0</v>
      </c>
      <c r="W25" s="63">
        <v>0</v>
      </c>
      <c r="X25" s="63">
        <v>0</v>
      </c>
      <c r="Y25" s="44" t="s">
        <v>7</v>
      </c>
      <c r="Z25" s="45"/>
    </row>
    <row r="26" spans="1:26" ht="57" customHeight="1">
      <c r="A26" s="71" t="s">
        <v>524</v>
      </c>
      <c r="B26" s="72" t="s">
        <v>1067</v>
      </c>
      <c r="C26" s="73" t="s">
        <v>1068</v>
      </c>
      <c r="D26" s="73" t="s">
        <v>1049</v>
      </c>
      <c r="E26" s="61">
        <f t="shared" si="2"/>
        <v>3000</v>
      </c>
      <c r="F26" s="62">
        <f t="shared" si="1"/>
        <v>3000</v>
      </c>
      <c r="G26" s="63">
        <v>3000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3">
        <v>0</v>
      </c>
      <c r="U26" s="63">
        <v>0</v>
      </c>
      <c r="V26" s="63">
        <v>0</v>
      </c>
      <c r="W26" s="63">
        <v>0</v>
      </c>
      <c r="X26" s="63">
        <v>0</v>
      </c>
      <c r="Y26" s="44" t="s">
        <v>7</v>
      </c>
      <c r="Z26" s="45"/>
    </row>
    <row r="27" spans="1:26" ht="57" customHeight="1">
      <c r="A27" s="71" t="s">
        <v>525</v>
      </c>
      <c r="B27" s="72" t="s">
        <v>1069</v>
      </c>
      <c r="C27" s="73" t="s">
        <v>1058</v>
      </c>
      <c r="D27" s="73" t="s">
        <v>1049</v>
      </c>
      <c r="E27" s="61">
        <f t="shared" si="2"/>
        <v>1200</v>
      </c>
      <c r="F27" s="62">
        <f t="shared" si="1"/>
        <v>1200</v>
      </c>
      <c r="G27" s="63">
        <v>1200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63">
        <v>0</v>
      </c>
      <c r="Y27" s="44" t="s">
        <v>7</v>
      </c>
      <c r="Z27" s="45"/>
    </row>
    <row r="28" spans="1:26" ht="42.75" customHeight="1">
      <c r="A28" s="71" t="s">
        <v>526</v>
      </c>
      <c r="B28" s="72" t="s">
        <v>471</v>
      </c>
      <c r="C28" s="73" t="s">
        <v>468</v>
      </c>
      <c r="D28" s="73" t="s">
        <v>1047</v>
      </c>
      <c r="E28" s="61">
        <f t="shared" si="2"/>
        <v>7469.55</v>
      </c>
      <c r="F28" s="62">
        <f t="shared" si="1"/>
        <v>7469.55</v>
      </c>
      <c r="G28" s="63">
        <v>0</v>
      </c>
      <c r="H28" s="63">
        <v>7469.55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3">
        <v>0</v>
      </c>
      <c r="U28" s="63">
        <v>0</v>
      </c>
      <c r="V28" s="63">
        <v>0</v>
      </c>
      <c r="W28" s="63">
        <v>0</v>
      </c>
      <c r="X28" s="63">
        <v>0</v>
      </c>
      <c r="Y28" s="44" t="s">
        <v>7</v>
      </c>
      <c r="Z28" s="45"/>
    </row>
    <row r="29" spans="1:26" ht="57" customHeight="1">
      <c r="A29" s="71" t="s">
        <v>527</v>
      </c>
      <c r="B29" s="49" t="s">
        <v>1070</v>
      </c>
      <c r="C29" s="73" t="s">
        <v>1071</v>
      </c>
      <c r="D29" s="73" t="s">
        <v>1049</v>
      </c>
      <c r="E29" s="61">
        <f t="shared" si="2"/>
        <v>2300</v>
      </c>
      <c r="F29" s="62">
        <f t="shared" si="1"/>
        <v>2300</v>
      </c>
      <c r="G29" s="63">
        <v>2300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3">
        <v>0</v>
      </c>
      <c r="U29" s="63">
        <v>0</v>
      </c>
      <c r="V29" s="63">
        <v>0</v>
      </c>
      <c r="W29" s="63">
        <v>0</v>
      </c>
      <c r="X29" s="63">
        <v>0</v>
      </c>
      <c r="Y29" s="44" t="s">
        <v>7</v>
      </c>
      <c r="Z29" s="45"/>
    </row>
    <row r="30" spans="1:26" ht="57" customHeight="1">
      <c r="A30" s="71" t="s">
        <v>528</v>
      </c>
      <c r="B30" s="49" t="s">
        <v>1072</v>
      </c>
      <c r="C30" s="73" t="s">
        <v>1073</v>
      </c>
      <c r="D30" s="73" t="s">
        <v>1047</v>
      </c>
      <c r="E30" s="61">
        <f t="shared" si="2"/>
        <v>3278.32</v>
      </c>
      <c r="F30" s="62">
        <f t="shared" si="1"/>
        <v>3278.32</v>
      </c>
      <c r="G30" s="63">
        <v>3278.32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44" t="s">
        <v>7</v>
      </c>
      <c r="Z30" s="45"/>
    </row>
    <row r="31" spans="1:26" ht="69" customHeight="1">
      <c r="A31" s="71" t="s">
        <v>529</v>
      </c>
      <c r="B31" s="49" t="s">
        <v>1074</v>
      </c>
      <c r="C31" s="73" t="s">
        <v>1075</v>
      </c>
      <c r="D31" s="73" t="s">
        <v>1049</v>
      </c>
      <c r="E31" s="61">
        <f t="shared" si="2"/>
        <v>1573</v>
      </c>
      <c r="F31" s="62">
        <f t="shared" si="1"/>
        <v>1573</v>
      </c>
      <c r="G31" s="63">
        <v>1573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44" t="s">
        <v>7</v>
      </c>
      <c r="Z31" s="45"/>
    </row>
    <row r="32" spans="1:26" ht="50.25" customHeight="1">
      <c r="A32" s="71" t="s">
        <v>530</v>
      </c>
      <c r="B32" s="73" t="s">
        <v>1076</v>
      </c>
      <c r="C32" s="73" t="s">
        <v>1077</v>
      </c>
      <c r="D32" s="73" t="s">
        <v>1049</v>
      </c>
      <c r="E32" s="61">
        <f t="shared" si="2"/>
        <v>26832.64487</v>
      </c>
      <c r="F32" s="62">
        <f t="shared" si="1"/>
        <v>26832.64487</v>
      </c>
      <c r="G32" s="63">
        <v>0</v>
      </c>
      <c r="H32" s="63">
        <f>26832.64487</f>
        <v>26832.64487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44" t="s">
        <v>7</v>
      </c>
      <c r="Z32" s="45"/>
    </row>
    <row r="33" spans="1:26" ht="52.5" customHeight="1">
      <c r="A33" s="71" t="s">
        <v>531</v>
      </c>
      <c r="B33" s="49" t="s">
        <v>1078</v>
      </c>
      <c r="C33" s="73" t="s">
        <v>1079</v>
      </c>
      <c r="D33" s="73" t="s">
        <v>1049</v>
      </c>
      <c r="E33" s="61">
        <f t="shared" si="2"/>
        <v>1573</v>
      </c>
      <c r="F33" s="62">
        <f>SUM(G33:X33)</f>
        <v>1573</v>
      </c>
      <c r="G33" s="63">
        <v>1573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0</v>
      </c>
      <c r="V33" s="63">
        <v>0</v>
      </c>
      <c r="W33" s="63">
        <v>0</v>
      </c>
      <c r="X33" s="63">
        <v>0</v>
      </c>
      <c r="Y33" s="44" t="s">
        <v>7</v>
      </c>
      <c r="Z33" s="45"/>
    </row>
    <row r="34" spans="1:26" ht="53.25" customHeight="1">
      <c r="A34" s="71" t="s">
        <v>532</v>
      </c>
      <c r="B34" s="50" t="s">
        <v>1080</v>
      </c>
      <c r="C34" s="73" t="s">
        <v>1081</v>
      </c>
      <c r="D34" s="73" t="s">
        <v>1047</v>
      </c>
      <c r="E34" s="61">
        <f t="shared" si="2"/>
        <v>750</v>
      </c>
      <c r="F34" s="62">
        <f t="shared" si="1"/>
        <v>750</v>
      </c>
      <c r="G34" s="63">
        <v>750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3">
        <v>0</v>
      </c>
      <c r="U34" s="63">
        <v>0</v>
      </c>
      <c r="V34" s="63">
        <v>0</v>
      </c>
      <c r="W34" s="63">
        <v>0</v>
      </c>
      <c r="X34" s="63">
        <v>0</v>
      </c>
      <c r="Y34" s="44" t="s">
        <v>7</v>
      </c>
      <c r="Z34" s="45"/>
    </row>
    <row r="35" spans="1:26" ht="60.75" customHeight="1">
      <c r="A35" s="71" t="s">
        <v>533</v>
      </c>
      <c r="B35" s="50" t="s">
        <v>1082</v>
      </c>
      <c r="C35" s="73" t="s">
        <v>1083</v>
      </c>
      <c r="D35" s="73" t="s">
        <v>1049</v>
      </c>
      <c r="E35" s="61">
        <f t="shared" si="2"/>
        <v>2135</v>
      </c>
      <c r="F35" s="62">
        <f t="shared" si="1"/>
        <v>2135</v>
      </c>
      <c r="G35" s="63">
        <v>2135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44" t="s">
        <v>7</v>
      </c>
      <c r="Z35" s="45"/>
    </row>
    <row r="36" spans="1:26" ht="53.25" customHeight="1">
      <c r="A36" s="71" t="s">
        <v>534</v>
      </c>
      <c r="B36" s="49" t="s">
        <v>1084</v>
      </c>
      <c r="C36" s="73" t="s">
        <v>1085</v>
      </c>
      <c r="D36" s="73" t="s">
        <v>1047</v>
      </c>
      <c r="E36" s="61">
        <f t="shared" si="2"/>
        <v>900</v>
      </c>
      <c r="F36" s="62">
        <f t="shared" si="1"/>
        <v>900</v>
      </c>
      <c r="G36" s="63">
        <v>900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3">
        <v>0</v>
      </c>
      <c r="W36" s="63">
        <v>0</v>
      </c>
      <c r="X36" s="63">
        <v>0</v>
      </c>
      <c r="Y36" s="44" t="s">
        <v>7</v>
      </c>
      <c r="Z36" s="45"/>
    </row>
    <row r="37" spans="1:26" ht="57" customHeight="1">
      <c r="A37" s="71" t="s">
        <v>535</v>
      </c>
      <c r="B37" s="49" t="s">
        <v>1086</v>
      </c>
      <c r="C37" s="73" t="s">
        <v>1087</v>
      </c>
      <c r="D37" s="73" t="s">
        <v>1049</v>
      </c>
      <c r="E37" s="61">
        <f t="shared" si="2"/>
        <v>4000</v>
      </c>
      <c r="F37" s="62">
        <f t="shared" si="1"/>
        <v>4000</v>
      </c>
      <c r="G37" s="63">
        <v>4000</v>
      </c>
      <c r="H37" s="63">
        <v>0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44" t="s">
        <v>7</v>
      </c>
      <c r="Z37" s="45"/>
    </row>
    <row r="38" spans="1:26" ht="51.75" customHeight="1">
      <c r="A38" s="71" t="s">
        <v>536</v>
      </c>
      <c r="B38" s="49" t="s">
        <v>1088</v>
      </c>
      <c r="C38" s="73" t="s">
        <v>1089</v>
      </c>
      <c r="D38" s="73" t="s">
        <v>1049</v>
      </c>
      <c r="E38" s="61">
        <f t="shared" si="2"/>
        <v>2000</v>
      </c>
      <c r="F38" s="62">
        <f t="shared" si="1"/>
        <v>2000</v>
      </c>
      <c r="G38" s="63">
        <v>2000</v>
      </c>
      <c r="H38" s="63">
        <v>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44" t="s">
        <v>7</v>
      </c>
      <c r="Z38" s="45"/>
    </row>
    <row r="39" spans="1:26" ht="57.75" customHeight="1">
      <c r="A39" s="71" t="s">
        <v>537</v>
      </c>
      <c r="B39" s="50" t="s">
        <v>1090</v>
      </c>
      <c r="C39" s="73" t="s">
        <v>1091</v>
      </c>
      <c r="D39" s="73" t="s">
        <v>1047</v>
      </c>
      <c r="E39" s="61">
        <f t="shared" si="2"/>
        <v>3151.8787600000001</v>
      </c>
      <c r="F39" s="62">
        <f t="shared" si="1"/>
        <v>3151.8787600000001</v>
      </c>
      <c r="G39" s="63">
        <v>3151.8787600000001</v>
      </c>
      <c r="H39" s="63">
        <v>0</v>
      </c>
      <c r="I39" s="63">
        <v>0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3">
        <v>0</v>
      </c>
      <c r="U39" s="63">
        <v>0</v>
      </c>
      <c r="V39" s="63">
        <v>0</v>
      </c>
      <c r="W39" s="63">
        <v>0</v>
      </c>
      <c r="X39" s="63">
        <v>0</v>
      </c>
      <c r="Y39" s="44" t="s">
        <v>7</v>
      </c>
      <c r="Z39" s="45"/>
    </row>
    <row r="40" spans="1:26" ht="54" customHeight="1">
      <c r="A40" s="71" t="s">
        <v>538</v>
      </c>
      <c r="B40" s="72" t="s">
        <v>1092</v>
      </c>
      <c r="C40" s="73" t="s">
        <v>1093</v>
      </c>
      <c r="D40" s="73" t="s">
        <v>1047</v>
      </c>
      <c r="E40" s="61">
        <f t="shared" si="2"/>
        <v>3703</v>
      </c>
      <c r="F40" s="62">
        <f t="shared" si="1"/>
        <v>3703</v>
      </c>
      <c r="G40" s="63">
        <v>3703</v>
      </c>
      <c r="H40" s="63">
        <v>0</v>
      </c>
      <c r="I40" s="63">
        <v>0</v>
      </c>
      <c r="J40" s="63">
        <v>0</v>
      </c>
      <c r="K40" s="63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3">
        <v>0</v>
      </c>
      <c r="U40" s="63">
        <v>0</v>
      </c>
      <c r="V40" s="63">
        <v>0</v>
      </c>
      <c r="W40" s="63">
        <v>0</v>
      </c>
      <c r="X40" s="63">
        <v>0</v>
      </c>
      <c r="Y40" s="44" t="s">
        <v>7</v>
      </c>
      <c r="Z40" s="45"/>
    </row>
    <row r="41" spans="1:26" ht="54.75" customHeight="1">
      <c r="A41" s="71" t="s">
        <v>539</v>
      </c>
      <c r="B41" s="72" t="s">
        <v>1094</v>
      </c>
      <c r="C41" s="73" t="s">
        <v>1095</v>
      </c>
      <c r="D41" s="73" t="s">
        <v>1049</v>
      </c>
      <c r="E41" s="61">
        <f t="shared" si="2"/>
        <v>6031</v>
      </c>
      <c r="F41" s="62">
        <f t="shared" si="1"/>
        <v>6031</v>
      </c>
      <c r="G41" s="63">
        <v>6031</v>
      </c>
      <c r="H41" s="63">
        <v>0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3">
        <v>0</v>
      </c>
      <c r="U41" s="63">
        <v>0</v>
      </c>
      <c r="V41" s="63">
        <v>0</v>
      </c>
      <c r="W41" s="63">
        <v>0</v>
      </c>
      <c r="X41" s="63">
        <v>0</v>
      </c>
      <c r="Y41" s="44" t="s">
        <v>7</v>
      </c>
      <c r="Z41" s="45"/>
    </row>
    <row r="42" spans="1:26" ht="57" customHeight="1">
      <c r="A42" s="71" t="s">
        <v>540</v>
      </c>
      <c r="B42" s="72" t="s">
        <v>1096</v>
      </c>
      <c r="C42" s="73" t="s">
        <v>1097</v>
      </c>
      <c r="D42" s="73" t="s">
        <v>1047</v>
      </c>
      <c r="E42" s="61">
        <f t="shared" si="2"/>
        <v>5326</v>
      </c>
      <c r="F42" s="62">
        <f t="shared" si="1"/>
        <v>5326</v>
      </c>
      <c r="G42" s="63">
        <v>5326</v>
      </c>
      <c r="H42" s="63">
        <v>0</v>
      </c>
      <c r="I42" s="63">
        <v>0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3">
        <v>0</v>
      </c>
      <c r="U42" s="63">
        <v>0</v>
      </c>
      <c r="V42" s="63">
        <v>0</v>
      </c>
      <c r="W42" s="63">
        <v>0</v>
      </c>
      <c r="X42" s="63">
        <v>0</v>
      </c>
      <c r="Y42" s="44" t="s">
        <v>7</v>
      </c>
      <c r="Z42" s="45"/>
    </row>
    <row r="43" spans="1:26" ht="57" customHeight="1">
      <c r="A43" s="79" t="s">
        <v>541</v>
      </c>
      <c r="B43" s="80" t="s">
        <v>1098</v>
      </c>
      <c r="C43" s="80" t="s">
        <v>1099</v>
      </c>
      <c r="D43" s="73" t="s">
        <v>1047</v>
      </c>
      <c r="E43" s="61">
        <f>F43</f>
        <v>7263</v>
      </c>
      <c r="F43" s="62">
        <f>G43+H43</f>
        <v>7263</v>
      </c>
      <c r="G43" s="63">
        <v>7263</v>
      </c>
      <c r="H43" s="63">
        <v>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0</v>
      </c>
      <c r="U43" s="63">
        <v>0</v>
      </c>
      <c r="V43" s="63">
        <v>0</v>
      </c>
      <c r="W43" s="63">
        <v>0</v>
      </c>
      <c r="X43" s="63">
        <v>0</v>
      </c>
      <c r="Y43" s="44" t="s">
        <v>7</v>
      </c>
      <c r="Z43" s="45"/>
    </row>
    <row r="44" spans="1:26" ht="57" customHeight="1">
      <c r="A44" s="79"/>
      <c r="B44" s="80"/>
      <c r="C44" s="80"/>
      <c r="D44" s="73" t="s">
        <v>1049</v>
      </c>
      <c r="E44" s="63">
        <f t="shared" ref="E44:E46" si="3">F44</f>
        <v>2625.32</v>
      </c>
      <c r="F44" s="51">
        <f>SUM(G44:X44)</f>
        <v>2625.32</v>
      </c>
      <c r="G44" s="63">
        <v>2625.32</v>
      </c>
      <c r="H44" s="63">
        <v>0</v>
      </c>
      <c r="I44" s="63">
        <v>0</v>
      </c>
      <c r="J44" s="63">
        <v>0</v>
      </c>
      <c r="K44" s="63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3">
        <v>0</v>
      </c>
      <c r="U44" s="63">
        <v>0</v>
      </c>
      <c r="V44" s="63">
        <v>0</v>
      </c>
      <c r="W44" s="63">
        <v>0</v>
      </c>
      <c r="X44" s="63">
        <v>0</v>
      </c>
      <c r="Y44" s="44" t="s">
        <v>7</v>
      </c>
      <c r="Z44" s="45"/>
    </row>
    <row r="45" spans="1:26" ht="57" customHeight="1">
      <c r="A45" s="71" t="s">
        <v>542</v>
      </c>
      <c r="B45" s="72" t="s">
        <v>1100</v>
      </c>
      <c r="C45" s="73" t="s">
        <v>1101</v>
      </c>
      <c r="D45" s="73" t="s">
        <v>1049</v>
      </c>
      <c r="E45" s="61">
        <f t="shared" si="3"/>
        <v>820.53</v>
      </c>
      <c r="F45" s="51">
        <f t="shared" ref="F45:F46" si="4">SUM(G45:X45)</f>
        <v>820.53</v>
      </c>
      <c r="G45" s="63">
        <v>820.53</v>
      </c>
      <c r="H45" s="63">
        <v>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44" t="s">
        <v>7</v>
      </c>
      <c r="Z45" s="45"/>
    </row>
    <row r="46" spans="1:26" ht="57" customHeight="1">
      <c r="A46" s="71" t="s">
        <v>543</v>
      </c>
      <c r="B46" s="72" t="s">
        <v>1102</v>
      </c>
      <c r="C46" s="73" t="s">
        <v>1103</v>
      </c>
      <c r="D46" s="73" t="s">
        <v>1049</v>
      </c>
      <c r="E46" s="61">
        <f t="shared" si="3"/>
        <v>2892</v>
      </c>
      <c r="F46" s="51">
        <f t="shared" si="4"/>
        <v>2892</v>
      </c>
      <c r="G46" s="63">
        <v>2892</v>
      </c>
      <c r="H46" s="63">
        <v>0</v>
      </c>
      <c r="I46" s="63">
        <v>0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3">
        <v>0</v>
      </c>
      <c r="U46" s="63">
        <v>0</v>
      </c>
      <c r="V46" s="63">
        <v>0</v>
      </c>
      <c r="W46" s="63">
        <v>0</v>
      </c>
      <c r="X46" s="63">
        <v>0</v>
      </c>
      <c r="Y46" s="44" t="s">
        <v>7</v>
      </c>
      <c r="Z46" s="45"/>
    </row>
    <row r="47" spans="1:26" ht="57" customHeight="1">
      <c r="A47" s="71" t="s">
        <v>544</v>
      </c>
      <c r="B47" s="72" t="s">
        <v>1104</v>
      </c>
      <c r="C47" s="73" t="s">
        <v>1105</v>
      </c>
      <c r="D47" s="73" t="s">
        <v>1049</v>
      </c>
      <c r="E47" s="61">
        <f>F47</f>
        <v>2321</v>
      </c>
      <c r="F47" s="62">
        <f>G47+H47</f>
        <v>2321</v>
      </c>
      <c r="G47" s="63">
        <v>2321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  <c r="W47" s="63">
        <v>0</v>
      </c>
      <c r="X47" s="63">
        <v>0</v>
      </c>
      <c r="Y47" s="44" t="s">
        <v>7</v>
      </c>
      <c r="Z47" s="45"/>
    </row>
    <row r="48" spans="1:26" ht="57" customHeight="1">
      <c r="A48" s="79" t="s">
        <v>545</v>
      </c>
      <c r="B48" s="81" t="s">
        <v>1106</v>
      </c>
      <c r="C48" s="80" t="s">
        <v>1107</v>
      </c>
      <c r="D48" s="73" t="s">
        <v>1047</v>
      </c>
      <c r="E48" s="61">
        <f>F48</f>
        <v>54.39</v>
      </c>
      <c r="F48" s="62">
        <f>SUM(G48:X48)</f>
        <v>54.39</v>
      </c>
      <c r="G48" s="63">
        <v>54.39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3">
        <v>0</v>
      </c>
      <c r="U48" s="63">
        <v>0</v>
      </c>
      <c r="V48" s="63">
        <v>0</v>
      </c>
      <c r="W48" s="63">
        <v>0</v>
      </c>
      <c r="X48" s="63">
        <v>0</v>
      </c>
      <c r="Y48" s="44" t="s">
        <v>7</v>
      </c>
      <c r="Z48" s="45"/>
    </row>
    <row r="49" spans="1:26" ht="57" customHeight="1">
      <c r="A49" s="79"/>
      <c r="B49" s="81"/>
      <c r="C49" s="80"/>
      <c r="D49" s="73" t="s">
        <v>1049</v>
      </c>
      <c r="E49" s="61">
        <f>F49</f>
        <v>4935.6099999999997</v>
      </c>
      <c r="F49" s="62">
        <f>SUM(G49:X49)</f>
        <v>4935.6099999999997</v>
      </c>
      <c r="G49" s="63">
        <v>4935.6099999999997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63">
        <v>0</v>
      </c>
      <c r="S49" s="63">
        <v>0</v>
      </c>
      <c r="T49" s="63">
        <v>0</v>
      </c>
      <c r="U49" s="63">
        <v>0</v>
      </c>
      <c r="V49" s="63">
        <v>0</v>
      </c>
      <c r="W49" s="63">
        <v>0</v>
      </c>
      <c r="X49" s="63">
        <v>0</v>
      </c>
      <c r="Y49" s="44" t="s">
        <v>7</v>
      </c>
      <c r="Z49" s="45"/>
    </row>
    <row r="50" spans="1:26" ht="57" customHeight="1">
      <c r="A50" s="71" t="s">
        <v>546</v>
      </c>
      <c r="B50" s="73" t="s">
        <v>1108</v>
      </c>
      <c r="C50" s="73" t="s">
        <v>1109</v>
      </c>
      <c r="D50" s="73" t="s">
        <v>1047</v>
      </c>
      <c r="E50" s="61">
        <f>F50</f>
        <v>7228</v>
      </c>
      <c r="F50" s="62">
        <f>G50+H50</f>
        <v>7228</v>
      </c>
      <c r="G50" s="63">
        <v>7228</v>
      </c>
      <c r="H50" s="63">
        <v>0</v>
      </c>
      <c r="I50" s="63">
        <v>0</v>
      </c>
      <c r="J50" s="63">
        <v>0</v>
      </c>
      <c r="K50" s="63">
        <v>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63">
        <v>0</v>
      </c>
      <c r="R50" s="63">
        <v>0</v>
      </c>
      <c r="S50" s="63">
        <v>0</v>
      </c>
      <c r="T50" s="63">
        <v>0</v>
      </c>
      <c r="U50" s="63">
        <v>0</v>
      </c>
      <c r="V50" s="63">
        <v>0</v>
      </c>
      <c r="W50" s="63">
        <v>0</v>
      </c>
      <c r="X50" s="63">
        <v>0</v>
      </c>
      <c r="Y50" s="44" t="s">
        <v>7</v>
      </c>
      <c r="Z50" s="45"/>
    </row>
    <row r="51" spans="1:26" ht="57" customHeight="1">
      <c r="A51" s="71" t="s">
        <v>547</v>
      </c>
      <c r="B51" s="72" t="s">
        <v>1110</v>
      </c>
      <c r="C51" s="73" t="s">
        <v>1111</v>
      </c>
      <c r="D51" s="73" t="s">
        <v>1047</v>
      </c>
      <c r="E51" s="61">
        <f t="shared" ref="E51:E113" si="5">F51</f>
        <v>3575.7</v>
      </c>
      <c r="F51" s="62">
        <f>G51+H51</f>
        <v>3575.7</v>
      </c>
      <c r="G51" s="63">
        <v>3575.7</v>
      </c>
      <c r="H51" s="63">
        <v>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63">
        <v>0</v>
      </c>
      <c r="S51" s="63">
        <v>0</v>
      </c>
      <c r="T51" s="63">
        <v>0</v>
      </c>
      <c r="U51" s="63">
        <v>0</v>
      </c>
      <c r="V51" s="63">
        <v>0</v>
      </c>
      <c r="W51" s="63">
        <v>0</v>
      </c>
      <c r="X51" s="63">
        <v>0</v>
      </c>
      <c r="Y51" s="44" t="s">
        <v>7</v>
      </c>
      <c r="Z51" s="45"/>
    </row>
    <row r="52" spans="1:26" ht="57" customHeight="1">
      <c r="A52" s="52" t="s">
        <v>548</v>
      </c>
      <c r="B52" s="72" t="s">
        <v>1112</v>
      </c>
      <c r="C52" s="73" t="s">
        <v>1113</v>
      </c>
      <c r="D52" s="73" t="s">
        <v>1049</v>
      </c>
      <c r="E52" s="61">
        <f t="shared" si="5"/>
        <v>1369.54</v>
      </c>
      <c r="F52" s="62">
        <f t="shared" ref="F52:F73" si="6">G52+H52</f>
        <v>1369.54</v>
      </c>
      <c r="G52" s="63">
        <v>1369.54</v>
      </c>
      <c r="H52" s="63">
        <v>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63">
        <v>0</v>
      </c>
      <c r="R52" s="63">
        <v>0</v>
      </c>
      <c r="S52" s="63">
        <v>0</v>
      </c>
      <c r="T52" s="63">
        <v>0</v>
      </c>
      <c r="U52" s="63">
        <v>0</v>
      </c>
      <c r="V52" s="63">
        <v>0</v>
      </c>
      <c r="W52" s="63">
        <v>0</v>
      </c>
      <c r="X52" s="63">
        <v>0</v>
      </c>
      <c r="Y52" s="44" t="s">
        <v>7</v>
      </c>
      <c r="Z52" s="45"/>
    </row>
    <row r="53" spans="1:26" ht="57" customHeight="1">
      <c r="A53" s="71" t="s">
        <v>549</v>
      </c>
      <c r="B53" s="72" t="s">
        <v>1114</v>
      </c>
      <c r="C53" s="73" t="s">
        <v>1115</v>
      </c>
      <c r="D53" s="73" t="s">
        <v>1047</v>
      </c>
      <c r="E53" s="61">
        <f t="shared" si="5"/>
        <v>3179</v>
      </c>
      <c r="F53" s="62">
        <f t="shared" si="6"/>
        <v>3179</v>
      </c>
      <c r="G53" s="63">
        <v>3179</v>
      </c>
      <c r="H53" s="63">
        <v>0</v>
      </c>
      <c r="I53" s="63">
        <v>0</v>
      </c>
      <c r="J53" s="63">
        <v>0</v>
      </c>
      <c r="K53" s="63">
        <v>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63">
        <v>0</v>
      </c>
      <c r="R53" s="63">
        <v>0</v>
      </c>
      <c r="S53" s="63">
        <v>0</v>
      </c>
      <c r="T53" s="63">
        <v>0</v>
      </c>
      <c r="U53" s="63">
        <v>0</v>
      </c>
      <c r="V53" s="63">
        <v>0</v>
      </c>
      <c r="W53" s="63">
        <v>0</v>
      </c>
      <c r="X53" s="63">
        <v>0</v>
      </c>
      <c r="Y53" s="44" t="s">
        <v>7</v>
      </c>
      <c r="Z53" s="45"/>
    </row>
    <row r="54" spans="1:26" ht="57" customHeight="1">
      <c r="A54" s="71" t="s">
        <v>550</v>
      </c>
      <c r="B54" s="72" t="s">
        <v>1116</v>
      </c>
      <c r="C54" s="73" t="s">
        <v>1117</v>
      </c>
      <c r="D54" s="73" t="s">
        <v>1047</v>
      </c>
      <c r="E54" s="61">
        <f t="shared" si="5"/>
        <v>1125</v>
      </c>
      <c r="F54" s="62">
        <f t="shared" si="6"/>
        <v>1125</v>
      </c>
      <c r="G54" s="63">
        <v>1125</v>
      </c>
      <c r="H54" s="63">
        <v>0</v>
      </c>
      <c r="I54" s="63">
        <v>0</v>
      </c>
      <c r="J54" s="63">
        <v>0</v>
      </c>
      <c r="K54" s="63">
        <v>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63">
        <v>0</v>
      </c>
      <c r="R54" s="63">
        <v>0</v>
      </c>
      <c r="S54" s="63">
        <v>0</v>
      </c>
      <c r="T54" s="63">
        <v>0</v>
      </c>
      <c r="U54" s="63">
        <v>0</v>
      </c>
      <c r="V54" s="63">
        <v>0</v>
      </c>
      <c r="W54" s="63">
        <v>0</v>
      </c>
      <c r="X54" s="63">
        <v>0</v>
      </c>
      <c r="Y54" s="44" t="s">
        <v>7</v>
      </c>
      <c r="Z54" s="45"/>
    </row>
    <row r="55" spans="1:26" ht="57" customHeight="1">
      <c r="A55" s="71" t="s">
        <v>551</v>
      </c>
      <c r="B55" s="49" t="s">
        <v>1118</v>
      </c>
      <c r="C55" s="73" t="s">
        <v>1119</v>
      </c>
      <c r="D55" s="73" t="s">
        <v>1047</v>
      </c>
      <c r="E55" s="61">
        <f t="shared" si="5"/>
        <v>5416</v>
      </c>
      <c r="F55" s="62">
        <f t="shared" si="6"/>
        <v>5416</v>
      </c>
      <c r="G55" s="63">
        <v>5416</v>
      </c>
      <c r="H55" s="63">
        <v>0</v>
      </c>
      <c r="I55" s="63">
        <v>0</v>
      </c>
      <c r="J55" s="63">
        <v>0</v>
      </c>
      <c r="K55" s="63">
        <v>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63">
        <v>0</v>
      </c>
      <c r="R55" s="63">
        <v>0</v>
      </c>
      <c r="S55" s="63">
        <v>0</v>
      </c>
      <c r="T55" s="63">
        <v>0</v>
      </c>
      <c r="U55" s="63">
        <v>0</v>
      </c>
      <c r="V55" s="63">
        <v>0</v>
      </c>
      <c r="W55" s="63">
        <v>0</v>
      </c>
      <c r="X55" s="63">
        <v>0</v>
      </c>
      <c r="Y55" s="44" t="s">
        <v>7</v>
      </c>
      <c r="Z55" s="45"/>
    </row>
    <row r="56" spans="1:26" ht="57" customHeight="1">
      <c r="A56" s="71" t="s">
        <v>552</v>
      </c>
      <c r="B56" s="72" t="s">
        <v>1120</v>
      </c>
      <c r="C56" s="73" t="s">
        <v>1121</v>
      </c>
      <c r="D56" s="73" t="s">
        <v>1049</v>
      </c>
      <c r="E56" s="61">
        <f t="shared" si="5"/>
        <v>2700</v>
      </c>
      <c r="F56" s="62">
        <f t="shared" si="6"/>
        <v>2700</v>
      </c>
      <c r="G56" s="63">
        <v>2700</v>
      </c>
      <c r="H56" s="63">
        <v>0</v>
      </c>
      <c r="I56" s="63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  <c r="R56" s="63">
        <v>0</v>
      </c>
      <c r="S56" s="63">
        <v>0</v>
      </c>
      <c r="T56" s="63">
        <v>0</v>
      </c>
      <c r="U56" s="63">
        <v>0</v>
      </c>
      <c r="V56" s="63">
        <v>0</v>
      </c>
      <c r="W56" s="63">
        <v>0</v>
      </c>
      <c r="X56" s="63">
        <v>0</v>
      </c>
      <c r="Y56" s="44" t="s">
        <v>7</v>
      </c>
      <c r="Z56" s="45"/>
    </row>
    <row r="57" spans="1:26" ht="57" customHeight="1">
      <c r="A57" s="71" t="s">
        <v>553</v>
      </c>
      <c r="B57" s="49" t="s">
        <v>1122</v>
      </c>
      <c r="C57" s="73" t="s">
        <v>1123</v>
      </c>
      <c r="D57" s="49" t="s">
        <v>1049</v>
      </c>
      <c r="E57" s="61">
        <f t="shared" si="5"/>
        <v>3300</v>
      </c>
      <c r="F57" s="62">
        <f t="shared" si="6"/>
        <v>3300</v>
      </c>
      <c r="G57" s="63">
        <v>3300</v>
      </c>
      <c r="H57" s="63">
        <v>0</v>
      </c>
      <c r="I57" s="63">
        <v>0</v>
      </c>
      <c r="J57" s="63">
        <v>0</v>
      </c>
      <c r="K57" s="63">
        <v>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63">
        <v>0</v>
      </c>
      <c r="R57" s="63">
        <v>0</v>
      </c>
      <c r="S57" s="63">
        <v>0</v>
      </c>
      <c r="T57" s="63">
        <v>0</v>
      </c>
      <c r="U57" s="63">
        <v>0</v>
      </c>
      <c r="V57" s="63">
        <v>0</v>
      </c>
      <c r="W57" s="63">
        <v>0</v>
      </c>
      <c r="X57" s="63">
        <v>0</v>
      </c>
      <c r="Y57" s="44" t="s">
        <v>7</v>
      </c>
      <c r="Z57" s="45"/>
    </row>
    <row r="58" spans="1:26" ht="57" customHeight="1">
      <c r="A58" s="71" t="s">
        <v>554</v>
      </c>
      <c r="B58" s="49" t="s">
        <v>1124</v>
      </c>
      <c r="C58" s="73" t="s">
        <v>1125</v>
      </c>
      <c r="D58" s="49" t="s">
        <v>1049</v>
      </c>
      <c r="E58" s="61">
        <f t="shared" si="5"/>
        <v>2500</v>
      </c>
      <c r="F58" s="62">
        <f t="shared" si="6"/>
        <v>2500</v>
      </c>
      <c r="G58" s="63">
        <v>2500</v>
      </c>
      <c r="H58" s="63">
        <v>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63">
        <v>0</v>
      </c>
      <c r="R58" s="63">
        <v>0</v>
      </c>
      <c r="S58" s="63">
        <v>0</v>
      </c>
      <c r="T58" s="63">
        <v>0</v>
      </c>
      <c r="U58" s="63">
        <v>0</v>
      </c>
      <c r="V58" s="63">
        <v>0</v>
      </c>
      <c r="W58" s="63">
        <v>0</v>
      </c>
      <c r="X58" s="63">
        <v>0</v>
      </c>
      <c r="Y58" s="44" t="s">
        <v>7</v>
      </c>
      <c r="Z58" s="45"/>
    </row>
    <row r="59" spans="1:26" ht="57" customHeight="1">
      <c r="A59" s="71" t="s">
        <v>555</v>
      </c>
      <c r="B59" s="49" t="s">
        <v>1126</v>
      </c>
      <c r="C59" s="73" t="s">
        <v>1127</v>
      </c>
      <c r="D59" s="49" t="s">
        <v>1049</v>
      </c>
      <c r="E59" s="61">
        <f t="shared" si="5"/>
        <v>1600</v>
      </c>
      <c r="F59" s="62">
        <f t="shared" si="6"/>
        <v>1600</v>
      </c>
      <c r="G59" s="63">
        <v>1600</v>
      </c>
      <c r="H59" s="63">
        <v>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3">
        <v>0</v>
      </c>
      <c r="U59" s="63">
        <v>0</v>
      </c>
      <c r="V59" s="63">
        <v>0</v>
      </c>
      <c r="W59" s="63">
        <v>0</v>
      </c>
      <c r="X59" s="63">
        <v>0</v>
      </c>
      <c r="Y59" s="44" t="s">
        <v>7</v>
      </c>
      <c r="Z59" s="45"/>
    </row>
    <row r="60" spans="1:26" ht="57" customHeight="1">
      <c r="A60" s="71" t="s">
        <v>556</v>
      </c>
      <c r="B60" s="49" t="s">
        <v>1128</v>
      </c>
      <c r="C60" s="73" t="s">
        <v>1129</v>
      </c>
      <c r="D60" s="49" t="s">
        <v>1049</v>
      </c>
      <c r="E60" s="61">
        <f t="shared" si="5"/>
        <v>1500</v>
      </c>
      <c r="F60" s="62">
        <f t="shared" si="6"/>
        <v>1500</v>
      </c>
      <c r="G60" s="63">
        <v>1500</v>
      </c>
      <c r="H60" s="63">
        <v>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3">
        <v>0</v>
      </c>
      <c r="U60" s="63">
        <v>0</v>
      </c>
      <c r="V60" s="63">
        <v>0</v>
      </c>
      <c r="W60" s="63">
        <v>0</v>
      </c>
      <c r="X60" s="63">
        <v>0</v>
      </c>
      <c r="Y60" s="44" t="s">
        <v>7</v>
      </c>
      <c r="Z60" s="45"/>
    </row>
    <row r="61" spans="1:26" ht="57" customHeight="1">
      <c r="A61" s="71" t="s">
        <v>557</v>
      </c>
      <c r="B61" s="49" t="s">
        <v>1130</v>
      </c>
      <c r="C61" s="64" t="s">
        <v>1131</v>
      </c>
      <c r="D61" s="73" t="s">
        <v>1049</v>
      </c>
      <c r="E61" s="61">
        <f t="shared" si="5"/>
        <v>3500</v>
      </c>
      <c r="F61" s="62">
        <f t="shared" si="6"/>
        <v>3500</v>
      </c>
      <c r="G61" s="63">
        <v>3500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3">
        <v>0</v>
      </c>
      <c r="W61" s="63">
        <v>0</v>
      </c>
      <c r="X61" s="63">
        <v>0</v>
      </c>
      <c r="Y61" s="44" t="s">
        <v>7</v>
      </c>
      <c r="Z61" s="45"/>
    </row>
    <row r="62" spans="1:26" ht="57" customHeight="1">
      <c r="A62" s="71" t="s">
        <v>558</v>
      </c>
      <c r="B62" s="72" t="s">
        <v>1132</v>
      </c>
      <c r="C62" s="65" t="s">
        <v>1133</v>
      </c>
      <c r="D62" s="73" t="s">
        <v>1049</v>
      </c>
      <c r="E62" s="61">
        <f t="shared" si="5"/>
        <v>2950</v>
      </c>
      <c r="F62" s="62">
        <f t="shared" si="6"/>
        <v>2950</v>
      </c>
      <c r="G62" s="63">
        <v>2950</v>
      </c>
      <c r="H62" s="63">
        <v>0</v>
      </c>
      <c r="I62" s="63">
        <v>0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0</v>
      </c>
      <c r="S62" s="63">
        <v>0</v>
      </c>
      <c r="T62" s="63">
        <v>0</v>
      </c>
      <c r="U62" s="63">
        <v>0</v>
      </c>
      <c r="V62" s="63">
        <v>0</v>
      </c>
      <c r="W62" s="63">
        <v>0</v>
      </c>
      <c r="X62" s="63">
        <v>0</v>
      </c>
      <c r="Y62" s="44" t="s">
        <v>7</v>
      </c>
      <c r="Z62" s="45"/>
    </row>
    <row r="63" spans="1:26" ht="57" customHeight="1">
      <c r="A63" s="71" t="s">
        <v>559</v>
      </c>
      <c r="B63" s="49" t="s">
        <v>1134</v>
      </c>
      <c r="C63" s="73" t="s">
        <v>1135</v>
      </c>
      <c r="D63" s="73" t="s">
        <v>1049</v>
      </c>
      <c r="E63" s="61">
        <f t="shared" si="5"/>
        <v>1600</v>
      </c>
      <c r="F63" s="62">
        <f t="shared" si="6"/>
        <v>1600</v>
      </c>
      <c r="G63" s="63">
        <v>1600</v>
      </c>
      <c r="H63" s="63">
        <v>0</v>
      </c>
      <c r="I63" s="63">
        <v>0</v>
      </c>
      <c r="J63" s="63">
        <v>0</v>
      </c>
      <c r="K63" s="63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3">
        <v>0</v>
      </c>
      <c r="U63" s="63">
        <v>0</v>
      </c>
      <c r="V63" s="63">
        <v>0</v>
      </c>
      <c r="W63" s="63">
        <v>0</v>
      </c>
      <c r="X63" s="63">
        <v>0</v>
      </c>
      <c r="Y63" s="44" t="s">
        <v>7</v>
      </c>
      <c r="Z63" s="45"/>
    </row>
    <row r="64" spans="1:26" ht="57" customHeight="1">
      <c r="A64" s="71" t="s">
        <v>560</v>
      </c>
      <c r="B64" s="73" t="s">
        <v>1136</v>
      </c>
      <c r="C64" s="73" t="s">
        <v>1137</v>
      </c>
      <c r="D64" s="73" t="s">
        <v>1049</v>
      </c>
      <c r="E64" s="61">
        <f t="shared" si="5"/>
        <v>1200</v>
      </c>
      <c r="F64" s="62">
        <f t="shared" si="6"/>
        <v>1200</v>
      </c>
      <c r="G64" s="63">
        <v>1200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3">
        <v>0</v>
      </c>
      <c r="U64" s="63">
        <v>0</v>
      </c>
      <c r="V64" s="63">
        <v>0</v>
      </c>
      <c r="W64" s="63">
        <v>0</v>
      </c>
      <c r="X64" s="63">
        <v>0</v>
      </c>
      <c r="Y64" s="44" t="s">
        <v>7</v>
      </c>
      <c r="Z64" s="45"/>
    </row>
    <row r="65" spans="1:26" ht="57" customHeight="1">
      <c r="A65" s="71" t="s">
        <v>561</v>
      </c>
      <c r="B65" s="72" t="s">
        <v>1138</v>
      </c>
      <c r="C65" s="73" t="s">
        <v>1139</v>
      </c>
      <c r="D65" s="73" t="s">
        <v>1047</v>
      </c>
      <c r="E65" s="61">
        <f t="shared" si="5"/>
        <v>2417.4389999999999</v>
      </c>
      <c r="F65" s="62">
        <f t="shared" si="6"/>
        <v>2417.4389999999999</v>
      </c>
      <c r="G65" s="63">
        <f>2301+116.437+0.002</f>
        <v>2417.4389999999999</v>
      </c>
      <c r="H65" s="63">
        <v>0</v>
      </c>
      <c r="I65" s="63">
        <v>0</v>
      </c>
      <c r="J65" s="63">
        <v>0</v>
      </c>
      <c r="K65" s="63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44" t="s">
        <v>7</v>
      </c>
      <c r="Z65" s="45"/>
    </row>
    <row r="66" spans="1:26" ht="57" customHeight="1">
      <c r="A66" s="79" t="s">
        <v>562</v>
      </c>
      <c r="B66" s="49" t="s">
        <v>1140</v>
      </c>
      <c r="C66" s="73" t="s">
        <v>1141</v>
      </c>
      <c r="D66" s="73" t="s">
        <v>1049</v>
      </c>
      <c r="E66" s="61">
        <f t="shared" si="5"/>
        <v>3522</v>
      </c>
      <c r="F66" s="62">
        <f t="shared" si="6"/>
        <v>3522</v>
      </c>
      <c r="G66" s="63">
        <v>3522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44" t="s">
        <v>7</v>
      </c>
      <c r="Z66" s="45"/>
    </row>
    <row r="67" spans="1:26" ht="57" customHeight="1">
      <c r="A67" s="79"/>
      <c r="B67" s="49" t="s">
        <v>1140</v>
      </c>
      <c r="C67" s="73" t="s">
        <v>1141</v>
      </c>
      <c r="D67" s="73" t="s">
        <v>1047</v>
      </c>
      <c r="E67" s="61">
        <f t="shared" si="5"/>
        <v>1500</v>
      </c>
      <c r="F67" s="62">
        <f t="shared" si="6"/>
        <v>1500</v>
      </c>
      <c r="G67" s="63">
        <v>1500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3">
        <v>0</v>
      </c>
      <c r="W67" s="63">
        <v>0</v>
      </c>
      <c r="X67" s="63">
        <v>0</v>
      </c>
      <c r="Y67" s="44" t="s">
        <v>7</v>
      </c>
      <c r="Z67" s="45"/>
    </row>
    <row r="68" spans="1:26" ht="51" customHeight="1">
      <c r="A68" s="79" t="s">
        <v>563</v>
      </c>
      <c r="B68" s="80" t="s">
        <v>1142</v>
      </c>
      <c r="C68" s="80" t="s">
        <v>1143</v>
      </c>
      <c r="D68" s="73" t="s">
        <v>1049</v>
      </c>
      <c r="E68" s="61">
        <f t="shared" si="5"/>
        <v>845.09</v>
      </c>
      <c r="F68" s="62">
        <f t="shared" si="6"/>
        <v>845.09</v>
      </c>
      <c r="G68" s="63">
        <v>845.09</v>
      </c>
      <c r="H68" s="63">
        <v>0</v>
      </c>
      <c r="I68" s="63">
        <v>0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3">
        <v>0</v>
      </c>
      <c r="U68" s="63">
        <v>0</v>
      </c>
      <c r="V68" s="63">
        <v>0</v>
      </c>
      <c r="W68" s="63">
        <v>0</v>
      </c>
      <c r="X68" s="63">
        <v>0</v>
      </c>
      <c r="Y68" s="44" t="s">
        <v>7</v>
      </c>
      <c r="Z68" s="45"/>
    </row>
    <row r="69" spans="1:26" ht="57" customHeight="1">
      <c r="A69" s="79"/>
      <c r="B69" s="80"/>
      <c r="C69" s="80"/>
      <c r="D69" s="73" t="s">
        <v>1047</v>
      </c>
      <c r="E69" s="61">
        <f t="shared" si="5"/>
        <v>2993.6</v>
      </c>
      <c r="F69" s="62">
        <f>G69+H69</f>
        <v>2993.6</v>
      </c>
      <c r="G69" s="63">
        <v>2993.6</v>
      </c>
      <c r="H69" s="63">
        <v>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63">
        <v>0</v>
      </c>
      <c r="S69" s="63">
        <v>0</v>
      </c>
      <c r="T69" s="63">
        <v>0</v>
      </c>
      <c r="U69" s="63">
        <v>0</v>
      </c>
      <c r="V69" s="63">
        <v>0</v>
      </c>
      <c r="W69" s="63">
        <v>0</v>
      </c>
      <c r="X69" s="63">
        <v>0</v>
      </c>
      <c r="Y69" s="44" t="s">
        <v>7</v>
      </c>
      <c r="Z69" s="45"/>
    </row>
    <row r="70" spans="1:26" ht="57" customHeight="1">
      <c r="A70" s="71" t="s">
        <v>564</v>
      </c>
      <c r="B70" s="73" t="s">
        <v>1144</v>
      </c>
      <c r="C70" s="73" t="s">
        <v>1145</v>
      </c>
      <c r="D70" s="73" t="s">
        <v>1047</v>
      </c>
      <c r="E70" s="61">
        <f>F70</f>
        <v>32905.269999999997</v>
      </c>
      <c r="F70" s="62">
        <f t="shared" si="6"/>
        <v>32905.269999999997</v>
      </c>
      <c r="G70" s="63">
        <v>0</v>
      </c>
      <c r="H70" s="63">
        <f>32905.27</f>
        <v>32905.269999999997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  <c r="N70" s="63">
        <v>0</v>
      </c>
      <c r="O70" s="63">
        <v>0</v>
      </c>
      <c r="P70" s="63">
        <v>0</v>
      </c>
      <c r="Q70" s="63">
        <v>0</v>
      </c>
      <c r="R70" s="63">
        <v>0</v>
      </c>
      <c r="S70" s="63">
        <v>0</v>
      </c>
      <c r="T70" s="63">
        <v>0</v>
      </c>
      <c r="U70" s="63">
        <v>0</v>
      </c>
      <c r="V70" s="63">
        <v>0</v>
      </c>
      <c r="W70" s="63">
        <v>0</v>
      </c>
      <c r="X70" s="63">
        <v>0</v>
      </c>
      <c r="Y70" s="44" t="s">
        <v>7</v>
      </c>
      <c r="Z70" s="45"/>
    </row>
    <row r="71" spans="1:26" ht="57" customHeight="1">
      <c r="A71" s="79" t="s">
        <v>565</v>
      </c>
      <c r="B71" s="80" t="s">
        <v>1146</v>
      </c>
      <c r="C71" s="80" t="s">
        <v>1147</v>
      </c>
      <c r="D71" s="73" t="s">
        <v>1047</v>
      </c>
      <c r="E71" s="61">
        <f t="shared" si="5"/>
        <v>23828.346940000003</v>
      </c>
      <c r="F71" s="62">
        <f t="shared" si="6"/>
        <v>23828.346940000003</v>
      </c>
      <c r="G71" s="63">
        <v>0</v>
      </c>
      <c r="H71" s="63">
        <f>17173.69694+6654.65</f>
        <v>23828.346940000003</v>
      </c>
      <c r="I71" s="63">
        <v>0</v>
      </c>
      <c r="J71" s="63">
        <v>0</v>
      </c>
      <c r="K71" s="63">
        <v>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63">
        <v>0</v>
      </c>
      <c r="R71" s="63">
        <v>0</v>
      </c>
      <c r="S71" s="63">
        <v>0</v>
      </c>
      <c r="T71" s="63">
        <v>0</v>
      </c>
      <c r="U71" s="63">
        <v>0</v>
      </c>
      <c r="V71" s="63">
        <v>0</v>
      </c>
      <c r="W71" s="63">
        <v>0</v>
      </c>
      <c r="X71" s="63">
        <v>0</v>
      </c>
      <c r="Y71" s="44" t="s">
        <v>7</v>
      </c>
      <c r="Z71" s="45"/>
    </row>
    <row r="72" spans="1:26" ht="57" customHeight="1">
      <c r="A72" s="79"/>
      <c r="B72" s="80"/>
      <c r="C72" s="80"/>
      <c r="D72" s="73" t="s">
        <v>1049</v>
      </c>
      <c r="E72" s="61">
        <f t="shared" si="5"/>
        <v>1666.1800000000003</v>
      </c>
      <c r="F72" s="62">
        <f t="shared" si="6"/>
        <v>1666.1800000000003</v>
      </c>
      <c r="G72" s="63">
        <v>0</v>
      </c>
      <c r="H72" s="63">
        <f>8320.83-6654.65</f>
        <v>1666.1800000000003</v>
      </c>
      <c r="I72" s="63">
        <v>0</v>
      </c>
      <c r="J72" s="63">
        <v>0</v>
      </c>
      <c r="K72" s="63">
        <v>0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63">
        <v>0</v>
      </c>
      <c r="R72" s="63">
        <v>0</v>
      </c>
      <c r="S72" s="63">
        <v>0</v>
      </c>
      <c r="T72" s="63">
        <v>0</v>
      </c>
      <c r="U72" s="63">
        <v>0</v>
      </c>
      <c r="V72" s="63">
        <v>0</v>
      </c>
      <c r="W72" s="63">
        <v>0</v>
      </c>
      <c r="X72" s="63">
        <v>0</v>
      </c>
      <c r="Y72" s="44" t="s">
        <v>7</v>
      </c>
      <c r="Z72" s="45"/>
    </row>
    <row r="73" spans="1:26" ht="93.75" customHeight="1">
      <c r="A73" s="71" t="s">
        <v>566</v>
      </c>
      <c r="B73" s="53" t="s">
        <v>1203</v>
      </c>
      <c r="C73" s="11" t="s">
        <v>1204</v>
      </c>
      <c r="D73" s="73" t="s">
        <v>1049</v>
      </c>
      <c r="E73" s="61">
        <f t="shared" si="5"/>
        <v>19000.560000000001</v>
      </c>
      <c r="F73" s="62">
        <f t="shared" si="6"/>
        <v>19000.560000000001</v>
      </c>
      <c r="G73" s="55">
        <v>0</v>
      </c>
      <c r="H73" s="55">
        <v>19000.560000000001</v>
      </c>
      <c r="I73" s="63">
        <v>0</v>
      </c>
      <c r="J73" s="63">
        <v>0</v>
      </c>
      <c r="K73" s="63">
        <v>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63">
        <v>0</v>
      </c>
      <c r="R73" s="63">
        <v>0</v>
      </c>
      <c r="S73" s="63">
        <v>0</v>
      </c>
      <c r="T73" s="63">
        <v>0</v>
      </c>
      <c r="U73" s="63">
        <v>0</v>
      </c>
      <c r="V73" s="63">
        <v>0</v>
      </c>
      <c r="W73" s="63">
        <v>0</v>
      </c>
      <c r="X73" s="63">
        <v>0</v>
      </c>
      <c r="Y73" s="44" t="s">
        <v>7</v>
      </c>
      <c r="Z73" s="45"/>
    </row>
    <row r="74" spans="1:26" s="15" customFormat="1" ht="57" customHeight="1">
      <c r="A74" s="71" t="s">
        <v>567</v>
      </c>
      <c r="B74" s="25" t="s">
        <v>471</v>
      </c>
      <c r="C74" s="25" t="s">
        <v>458</v>
      </c>
      <c r="D74" s="12" t="s">
        <v>1047</v>
      </c>
      <c r="E74" s="61">
        <f t="shared" si="5"/>
        <v>1529.84</v>
      </c>
      <c r="F74" s="26">
        <f>I74+J74+K74+L74+M74+N74+O74+P74+Q74+R74+S74+T74+U74+V74+W74+X74</f>
        <v>1529.84</v>
      </c>
      <c r="G74" s="55">
        <v>0</v>
      </c>
      <c r="H74" s="55">
        <v>0</v>
      </c>
      <c r="I74" s="13">
        <v>1529.84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6">
        <v>0</v>
      </c>
      <c r="T74" s="26">
        <v>0</v>
      </c>
      <c r="U74" s="26">
        <v>0</v>
      </c>
      <c r="V74" s="26">
        <v>0</v>
      </c>
      <c r="W74" s="26">
        <v>0</v>
      </c>
      <c r="X74" s="26">
        <v>0</v>
      </c>
      <c r="Y74" s="44" t="s">
        <v>7</v>
      </c>
      <c r="Z74" s="45"/>
    </row>
    <row r="75" spans="1:26" ht="57" customHeight="1">
      <c r="A75" s="71" t="s">
        <v>568</v>
      </c>
      <c r="B75" s="25" t="s">
        <v>471</v>
      </c>
      <c r="C75" s="25" t="s">
        <v>459</v>
      </c>
      <c r="D75" s="12" t="s">
        <v>510</v>
      </c>
      <c r="E75" s="61">
        <f t="shared" si="5"/>
        <v>239.7</v>
      </c>
      <c r="F75" s="26">
        <f t="shared" ref="F75:F138" si="7">I75+J75+K75+L75+M75+N75+O75+P75+Q75+R75+S75+T75+U75+V75+W75+X75</f>
        <v>239.7</v>
      </c>
      <c r="G75" s="55">
        <v>0</v>
      </c>
      <c r="H75" s="55">
        <v>0</v>
      </c>
      <c r="I75" s="13">
        <v>239.7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44" t="s">
        <v>7</v>
      </c>
      <c r="Z75" s="45"/>
    </row>
    <row r="76" spans="1:26" ht="79.5" customHeight="1">
      <c r="A76" s="71" t="s">
        <v>569</v>
      </c>
      <c r="B76" s="25" t="s">
        <v>1018</v>
      </c>
      <c r="C76" s="66" t="s">
        <v>1044</v>
      </c>
      <c r="D76" s="12" t="s">
        <v>510</v>
      </c>
      <c r="E76" s="61">
        <f t="shared" si="5"/>
        <v>8401.369999999999</v>
      </c>
      <c r="F76" s="26">
        <f t="shared" si="7"/>
        <v>8401.369999999999</v>
      </c>
      <c r="G76" s="55">
        <v>0</v>
      </c>
      <c r="H76" s="55">
        <v>0</v>
      </c>
      <c r="I76" s="13">
        <f>5000+3401.37</f>
        <v>8401.369999999999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44" t="s">
        <v>7</v>
      </c>
      <c r="Z76" s="45"/>
    </row>
    <row r="77" spans="1:26" ht="57" customHeight="1">
      <c r="A77" s="71" t="s">
        <v>570</v>
      </c>
      <c r="B77" s="25" t="s">
        <v>472</v>
      </c>
      <c r="C77" s="66" t="s">
        <v>1045</v>
      </c>
      <c r="D77" s="12" t="s">
        <v>510</v>
      </c>
      <c r="E77" s="61">
        <f t="shared" si="5"/>
        <v>6411.4699999999993</v>
      </c>
      <c r="F77" s="26">
        <f t="shared" si="7"/>
        <v>6411.4699999999993</v>
      </c>
      <c r="G77" s="55">
        <v>0</v>
      </c>
      <c r="H77" s="55">
        <v>0</v>
      </c>
      <c r="I77" s="13">
        <f>4000+2411.47</f>
        <v>6411.4699999999993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0</v>
      </c>
      <c r="W77" s="26">
        <v>0</v>
      </c>
      <c r="X77" s="26">
        <v>0</v>
      </c>
      <c r="Y77" s="44" t="s">
        <v>7</v>
      </c>
      <c r="Z77" s="45"/>
    </row>
    <row r="78" spans="1:26" ht="57" customHeight="1">
      <c r="A78" s="71" t="s">
        <v>571</v>
      </c>
      <c r="B78" s="31" t="s">
        <v>491</v>
      </c>
      <c r="C78" s="11" t="s">
        <v>1027</v>
      </c>
      <c r="D78" s="12" t="s">
        <v>510</v>
      </c>
      <c r="E78" s="61">
        <f t="shared" si="5"/>
        <v>7776</v>
      </c>
      <c r="F78" s="26">
        <f t="shared" si="7"/>
        <v>7776</v>
      </c>
      <c r="G78" s="55">
        <v>0</v>
      </c>
      <c r="H78" s="55">
        <v>0</v>
      </c>
      <c r="I78" s="13">
        <v>7776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44" t="s">
        <v>7</v>
      </c>
      <c r="Z78" s="45"/>
    </row>
    <row r="79" spans="1:26" ht="57" customHeight="1">
      <c r="A79" s="71" t="s">
        <v>572</v>
      </c>
      <c r="B79" s="32" t="s">
        <v>492</v>
      </c>
      <c r="C79" s="11" t="s">
        <v>1028</v>
      </c>
      <c r="D79" s="12" t="s">
        <v>510</v>
      </c>
      <c r="E79" s="61">
        <f t="shared" si="5"/>
        <v>2954</v>
      </c>
      <c r="F79" s="26">
        <f t="shared" si="7"/>
        <v>2954</v>
      </c>
      <c r="G79" s="55">
        <v>0</v>
      </c>
      <c r="H79" s="55">
        <v>0</v>
      </c>
      <c r="I79" s="13">
        <v>2954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44" t="s">
        <v>7</v>
      </c>
      <c r="Z79" s="45"/>
    </row>
    <row r="80" spans="1:26" ht="57" customHeight="1">
      <c r="A80" s="71" t="s">
        <v>573</v>
      </c>
      <c r="B80" s="25" t="s">
        <v>473</v>
      </c>
      <c r="C80" s="67" t="s">
        <v>499</v>
      </c>
      <c r="D80" s="12" t="s">
        <v>510</v>
      </c>
      <c r="E80" s="61">
        <f t="shared" si="5"/>
        <v>3000</v>
      </c>
      <c r="F80" s="26">
        <f t="shared" si="7"/>
        <v>3000</v>
      </c>
      <c r="G80" s="55">
        <v>0</v>
      </c>
      <c r="H80" s="55">
        <v>0</v>
      </c>
      <c r="I80" s="13">
        <v>3000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44" t="s">
        <v>7</v>
      </c>
      <c r="Z80" s="45"/>
    </row>
    <row r="81" spans="1:26" ht="57" customHeight="1">
      <c r="A81" s="71" t="s">
        <v>574</v>
      </c>
      <c r="B81" s="32" t="s">
        <v>495</v>
      </c>
      <c r="C81" s="68" t="s">
        <v>474</v>
      </c>
      <c r="D81" s="12" t="s">
        <v>510</v>
      </c>
      <c r="E81" s="61">
        <f t="shared" si="5"/>
        <v>2307</v>
      </c>
      <c r="F81" s="26">
        <f t="shared" si="7"/>
        <v>2307</v>
      </c>
      <c r="G81" s="55">
        <v>0</v>
      </c>
      <c r="H81" s="55">
        <v>0</v>
      </c>
      <c r="I81" s="13">
        <v>2307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44" t="s">
        <v>7</v>
      </c>
      <c r="Z81" s="45"/>
    </row>
    <row r="82" spans="1:26" ht="100.5" customHeight="1">
      <c r="A82" s="71" t="s">
        <v>575</v>
      </c>
      <c r="B82" s="32" t="s">
        <v>493</v>
      </c>
      <c r="C82" s="11" t="s">
        <v>497</v>
      </c>
      <c r="D82" s="12" t="s">
        <v>510</v>
      </c>
      <c r="E82" s="61">
        <f t="shared" si="5"/>
        <v>9100.2790000000005</v>
      </c>
      <c r="F82" s="26">
        <f t="shared" si="7"/>
        <v>9100.2790000000005</v>
      </c>
      <c r="G82" s="55">
        <v>0</v>
      </c>
      <c r="H82" s="55">
        <v>0</v>
      </c>
      <c r="I82" s="14">
        <v>9100.2790000000005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44" t="s">
        <v>7</v>
      </c>
      <c r="Z82" s="45"/>
    </row>
    <row r="83" spans="1:26" ht="217.5" customHeight="1">
      <c r="A83" s="71" t="s">
        <v>576</v>
      </c>
      <c r="B83" s="29" t="s">
        <v>494</v>
      </c>
      <c r="C83" s="69" t="s">
        <v>498</v>
      </c>
      <c r="D83" s="12" t="s">
        <v>510</v>
      </c>
      <c r="E83" s="61">
        <f t="shared" si="5"/>
        <v>37943.74</v>
      </c>
      <c r="F83" s="26">
        <f t="shared" si="7"/>
        <v>37943.74</v>
      </c>
      <c r="G83" s="55">
        <v>0</v>
      </c>
      <c r="H83" s="55">
        <v>0</v>
      </c>
      <c r="I83" s="14">
        <v>37943.74</v>
      </c>
      <c r="J83" s="26"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v>0</v>
      </c>
      <c r="Q83" s="26">
        <v>0</v>
      </c>
      <c r="R83" s="26">
        <v>0</v>
      </c>
      <c r="S83" s="26">
        <v>0</v>
      </c>
      <c r="T83" s="26">
        <v>0</v>
      </c>
      <c r="U83" s="26">
        <v>0</v>
      </c>
      <c r="V83" s="26">
        <v>0</v>
      </c>
      <c r="W83" s="26">
        <v>0</v>
      </c>
      <c r="X83" s="26">
        <v>0</v>
      </c>
      <c r="Y83" s="44" t="s">
        <v>7</v>
      </c>
      <c r="Z83" s="45"/>
    </row>
    <row r="84" spans="1:26" ht="78.75" customHeight="1">
      <c r="A84" s="71" t="s">
        <v>577</v>
      </c>
      <c r="B84" s="25" t="s">
        <v>475</v>
      </c>
      <c r="C84" s="27" t="s">
        <v>476</v>
      </c>
      <c r="D84" s="12" t="s">
        <v>510</v>
      </c>
      <c r="E84" s="61">
        <f t="shared" si="5"/>
        <v>2900.1</v>
      </c>
      <c r="F84" s="26">
        <f t="shared" si="7"/>
        <v>2900.1</v>
      </c>
      <c r="G84" s="55">
        <v>0</v>
      </c>
      <c r="H84" s="55">
        <v>0</v>
      </c>
      <c r="I84" s="13">
        <v>2900.1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</v>
      </c>
      <c r="R84" s="26">
        <v>0</v>
      </c>
      <c r="S84" s="26">
        <v>0</v>
      </c>
      <c r="T84" s="26">
        <v>0</v>
      </c>
      <c r="U84" s="26">
        <v>0</v>
      </c>
      <c r="V84" s="26">
        <v>0</v>
      </c>
      <c r="W84" s="26">
        <v>0</v>
      </c>
      <c r="X84" s="26">
        <v>0</v>
      </c>
      <c r="Y84" s="44" t="s">
        <v>7</v>
      </c>
      <c r="Z84" s="45"/>
    </row>
    <row r="85" spans="1:26" ht="57" customHeight="1">
      <c r="A85" s="71" t="s">
        <v>578</v>
      </c>
      <c r="B85" s="25" t="s">
        <v>1019</v>
      </c>
      <c r="C85" s="25" t="s">
        <v>1029</v>
      </c>
      <c r="D85" s="12" t="s">
        <v>1047</v>
      </c>
      <c r="E85" s="61">
        <f t="shared" si="5"/>
        <v>200</v>
      </c>
      <c r="F85" s="26">
        <f t="shared" si="7"/>
        <v>200</v>
      </c>
      <c r="G85" s="55">
        <v>0</v>
      </c>
      <c r="H85" s="55">
        <v>0</v>
      </c>
      <c r="I85" s="84">
        <v>200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0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44" t="s">
        <v>7</v>
      </c>
      <c r="Z85" s="45"/>
    </row>
    <row r="86" spans="1:26" ht="57" customHeight="1">
      <c r="A86" s="71" t="s">
        <v>579</v>
      </c>
      <c r="B86" s="25" t="s">
        <v>477</v>
      </c>
      <c r="C86" s="27" t="s">
        <v>1030</v>
      </c>
      <c r="D86" s="12" t="s">
        <v>1047</v>
      </c>
      <c r="E86" s="61">
        <f t="shared" si="5"/>
        <v>1369.6279999999999</v>
      </c>
      <c r="F86" s="26">
        <f t="shared" si="7"/>
        <v>1369.6279999999999</v>
      </c>
      <c r="G86" s="55">
        <v>0</v>
      </c>
      <c r="H86" s="55">
        <v>0</v>
      </c>
      <c r="I86" s="13">
        <v>1369.6279999999999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44" t="s">
        <v>7</v>
      </c>
      <c r="Z86" s="45"/>
    </row>
    <row r="87" spans="1:26" ht="57" customHeight="1">
      <c r="A87" s="71" t="s">
        <v>580</v>
      </c>
      <c r="B87" s="25" t="s">
        <v>478</v>
      </c>
      <c r="C87" s="27" t="s">
        <v>1031</v>
      </c>
      <c r="D87" s="12" t="s">
        <v>1047</v>
      </c>
      <c r="E87" s="61">
        <f t="shared" si="5"/>
        <v>8000</v>
      </c>
      <c r="F87" s="26">
        <f t="shared" si="7"/>
        <v>8000</v>
      </c>
      <c r="G87" s="55">
        <v>0</v>
      </c>
      <c r="H87" s="55">
        <v>0</v>
      </c>
      <c r="I87" s="13">
        <v>8000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44" t="s">
        <v>7</v>
      </c>
      <c r="Z87" s="45"/>
    </row>
    <row r="88" spans="1:26" ht="54" customHeight="1">
      <c r="A88" s="71" t="s">
        <v>581</v>
      </c>
      <c r="B88" s="25" t="s">
        <v>479</v>
      </c>
      <c r="C88" s="27" t="s">
        <v>1032</v>
      </c>
      <c r="D88" s="12" t="s">
        <v>1047</v>
      </c>
      <c r="E88" s="61">
        <f t="shared" si="5"/>
        <v>1803.347</v>
      </c>
      <c r="F88" s="26">
        <f t="shared" si="7"/>
        <v>1803.347</v>
      </c>
      <c r="G88" s="55">
        <v>0</v>
      </c>
      <c r="H88" s="55">
        <v>0</v>
      </c>
      <c r="I88" s="14">
        <v>1803.347</v>
      </c>
      <c r="J88" s="26"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>
        <v>0</v>
      </c>
      <c r="S88" s="26">
        <v>0</v>
      </c>
      <c r="T88" s="26">
        <v>0</v>
      </c>
      <c r="U88" s="26">
        <v>0</v>
      </c>
      <c r="V88" s="26">
        <v>0</v>
      </c>
      <c r="W88" s="26">
        <v>0</v>
      </c>
      <c r="X88" s="26">
        <v>0</v>
      </c>
      <c r="Y88" s="44" t="s">
        <v>7</v>
      </c>
      <c r="Z88" s="45"/>
    </row>
    <row r="89" spans="1:26" ht="49.5" customHeight="1">
      <c r="A89" s="71" t="s">
        <v>582</v>
      </c>
      <c r="B89" s="28" t="s">
        <v>480</v>
      </c>
      <c r="C89" s="27" t="s">
        <v>1033</v>
      </c>
      <c r="D89" s="12" t="s">
        <v>1047</v>
      </c>
      <c r="E89" s="61">
        <f t="shared" si="5"/>
        <v>3870.2170000000001</v>
      </c>
      <c r="F89" s="26">
        <f t="shared" si="7"/>
        <v>3870.2170000000001</v>
      </c>
      <c r="G89" s="55">
        <v>0</v>
      </c>
      <c r="H89" s="55">
        <v>0</v>
      </c>
      <c r="I89" s="14">
        <v>3870.2170000000001</v>
      </c>
      <c r="J89" s="26">
        <v>0</v>
      </c>
      <c r="K89" s="26">
        <v>0</v>
      </c>
      <c r="L89" s="26">
        <v>0</v>
      </c>
      <c r="M89" s="26">
        <v>0</v>
      </c>
      <c r="N89" s="26">
        <v>0</v>
      </c>
      <c r="O89" s="26">
        <v>0</v>
      </c>
      <c r="P89" s="26">
        <v>0</v>
      </c>
      <c r="Q89" s="26">
        <v>0</v>
      </c>
      <c r="R89" s="26">
        <v>0</v>
      </c>
      <c r="S89" s="26">
        <v>0</v>
      </c>
      <c r="T89" s="26">
        <v>0</v>
      </c>
      <c r="U89" s="26">
        <v>0</v>
      </c>
      <c r="V89" s="26">
        <v>0</v>
      </c>
      <c r="W89" s="26">
        <v>0</v>
      </c>
      <c r="X89" s="26">
        <v>0</v>
      </c>
      <c r="Y89" s="44" t="s">
        <v>7</v>
      </c>
      <c r="Z89" s="45"/>
    </row>
    <row r="90" spans="1:26" ht="57" customHeight="1">
      <c r="A90" s="71" t="s">
        <v>583</v>
      </c>
      <c r="B90" s="32" t="s">
        <v>488</v>
      </c>
      <c r="C90" s="11" t="s">
        <v>496</v>
      </c>
      <c r="D90" s="12" t="s">
        <v>510</v>
      </c>
      <c r="E90" s="61">
        <f t="shared" si="5"/>
        <v>1856</v>
      </c>
      <c r="F90" s="26">
        <f t="shared" si="7"/>
        <v>1856</v>
      </c>
      <c r="G90" s="55">
        <v>0</v>
      </c>
      <c r="H90" s="55">
        <v>0</v>
      </c>
      <c r="I90" s="13">
        <v>1856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44" t="s">
        <v>7</v>
      </c>
      <c r="Z90" s="45"/>
    </row>
    <row r="91" spans="1:26" ht="57" customHeight="1">
      <c r="A91" s="71" t="s">
        <v>584</v>
      </c>
      <c r="B91" s="29" t="s">
        <v>489</v>
      </c>
      <c r="C91" s="67" t="s">
        <v>1034</v>
      </c>
      <c r="D91" s="12" t="s">
        <v>510</v>
      </c>
      <c r="E91" s="61">
        <f t="shared" si="5"/>
        <v>3099</v>
      </c>
      <c r="F91" s="26">
        <f t="shared" si="7"/>
        <v>3099</v>
      </c>
      <c r="G91" s="55">
        <v>0</v>
      </c>
      <c r="H91" s="55">
        <v>0</v>
      </c>
      <c r="I91" s="13">
        <v>3099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44" t="s">
        <v>7</v>
      </c>
      <c r="Z91" s="45"/>
    </row>
    <row r="92" spans="1:26" ht="90" customHeight="1">
      <c r="A92" s="85" t="s">
        <v>585</v>
      </c>
      <c r="B92" s="86" t="s">
        <v>1020</v>
      </c>
      <c r="C92" s="27" t="s">
        <v>1046</v>
      </c>
      <c r="D92" s="12" t="s">
        <v>510</v>
      </c>
      <c r="E92" s="61">
        <f t="shared" si="5"/>
        <v>7937.9869999999992</v>
      </c>
      <c r="F92" s="26">
        <f t="shared" si="7"/>
        <v>7937.9869999999992</v>
      </c>
      <c r="G92" s="55">
        <v>0</v>
      </c>
      <c r="H92" s="55">
        <v>0</v>
      </c>
      <c r="I92" s="55">
        <v>7937.9869999999992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v>0</v>
      </c>
      <c r="T92" s="26">
        <v>0</v>
      </c>
      <c r="U92" s="26">
        <v>0</v>
      </c>
      <c r="V92" s="26">
        <v>0</v>
      </c>
      <c r="W92" s="26">
        <v>0</v>
      </c>
      <c r="X92" s="26">
        <v>0</v>
      </c>
      <c r="Y92" s="44" t="s">
        <v>7</v>
      </c>
      <c r="Z92" s="45"/>
    </row>
    <row r="93" spans="1:26" ht="84" customHeight="1">
      <c r="A93" s="85"/>
      <c r="B93" s="86"/>
      <c r="C93" s="27" t="s">
        <v>1039</v>
      </c>
      <c r="D93" s="12" t="s">
        <v>1047</v>
      </c>
      <c r="E93" s="61">
        <f t="shared" si="5"/>
        <v>3851.36</v>
      </c>
      <c r="F93" s="26">
        <f t="shared" si="7"/>
        <v>3851.36</v>
      </c>
      <c r="G93" s="55">
        <v>0</v>
      </c>
      <c r="H93" s="55">
        <v>0</v>
      </c>
      <c r="I93" s="55">
        <v>3851.36</v>
      </c>
      <c r="J93" s="26"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44" t="s">
        <v>7</v>
      </c>
      <c r="Z93" s="45"/>
    </row>
    <row r="94" spans="1:26" ht="57" customHeight="1">
      <c r="A94" s="67" t="s">
        <v>586</v>
      </c>
      <c r="B94" s="29" t="s">
        <v>490</v>
      </c>
      <c r="C94" s="67" t="s">
        <v>1040</v>
      </c>
      <c r="D94" s="12" t="s">
        <v>510</v>
      </c>
      <c r="E94" s="61">
        <f t="shared" si="5"/>
        <v>701.26</v>
      </c>
      <c r="F94" s="26">
        <f t="shared" si="7"/>
        <v>701.26</v>
      </c>
      <c r="G94" s="55">
        <v>0</v>
      </c>
      <c r="H94" s="55">
        <v>0</v>
      </c>
      <c r="I94" s="30">
        <v>701.26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26">
        <v>0</v>
      </c>
      <c r="T94" s="26">
        <v>0</v>
      </c>
      <c r="U94" s="26">
        <v>0</v>
      </c>
      <c r="V94" s="26">
        <v>0</v>
      </c>
      <c r="W94" s="26">
        <v>0</v>
      </c>
      <c r="X94" s="26">
        <v>0</v>
      </c>
      <c r="Y94" s="44" t="s">
        <v>7</v>
      </c>
      <c r="Z94" s="45"/>
    </row>
    <row r="95" spans="1:26" ht="57" customHeight="1">
      <c r="A95" s="67" t="s">
        <v>587</v>
      </c>
      <c r="B95" s="29" t="s">
        <v>487</v>
      </c>
      <c r="C95" s="67" t="s">
        <v>1041</v>
      </c>
      <c r="D95" s="12" t="s">
        <v>510</v>
      </c>
      <c r="E95" s="61">
        <f t="shared" si="5"/>
        <v>3099.15</v>
      </c>
      <c r="F95" s="26">
        <f t="shared" si="7"/>
        <v>3099.15</v>
      </c>
      <c r="G95" s="55">
        <v>0</v>
      </c>
      <c r="H95" s="55">
        <v>0</v>
      </c>
      <c r="I95" s="30">
        <v>3099.15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44" t="s">
        <v>7</v>
      </c>
      <c r="Z95" s="45"/>
    </row>
    <row r="96" spans="1:26" ht="247.5" customHeight="1">
      <c r="A96" s="67" t="s">
        <v>588</v>
      </c>
      <c r="B96" s="25" t="s">
        <v>1021</v>
      </c>
      <c r="C96" s="27" t="s">
        <v>1035</v>
      </c>
      <c r="D96" s="12" t="s">
        <v>1047</v>
      </c>
      <c r="E96" s="61">
        <f t="shared" si="5"/>
        <v>5383.7719999999999</v>
      </c>
      <c r="F96" s="26">
        <f t="shared" si="7"/>
        <v>5383.7719999999999</v>
      </c>
      <c r="G96" s="55">
        <v>0</v>
      </c>
      <c r="H96" s="55">
        <v>0</v>
      </c>
      <c r="I96" s="14">
        <v>5383.7719999999999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26">
        <v>0</v>
      </c>
      <c r="V96" s="26">
        <v>0</v>
      </c>
      <c r="W96" s="26">
        <v>0</v>
      </c>
      <c r="X96" s="26">
        <v>0</v>
      </c>
      <c r="Y96" s="44" t="s">
        <v>7</v>
      </c>
      <c r="Z96" s="45"/>
    </row>
    <row r="97" spans="1:26" ht="57" customHeight="1">
      <c r="A97" s="67" t="s">
        <v>589</v>
      </c>
      <c r="B97" s="25" t="s">
        <v>1022</v>
      </c>
      <c r="C97" s="25" t="s">
        <v>1036</v>
      </c>
      <c r="D97" s="12" t="s">
        <v>1047</v>
      </c>
      <c r="E97" s="61">
        <f t="shared" si="5"/>
        <v>2500</v>
      </c>
      <c r="F97" s="26">
        <f>I97+J97+K97+L97+M97+N97+O97+P97+Q97+R97+S97+T97+U97+V97+W97+X97</f>
        <v>2500</v>
      </c>
      <c r="G97" s="55">
        <v>0</v>
      </c>
      <c r="H97" s="55">
        <v>0</v>
      </c>
      <c r="I97" s="14">
        <v>2500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26">
        <v>0</v>
      </c>
      <c r="V97" s="26">
        <v>0</v>
      </c>
      <c r="W97" s="26">
        <v>0</v>
      </c>
      <c r="X97" s="26">
        <v>0</v>
      </c>
      <c r="Y97" s="44" t="s">
        <v>7</v>
      </c>
      <c r="Z97" s="45"/>
    </row>
    <row r="98" spans="1:26" ht="57" customHeight="1">
      <c r="A98" s="67" t="s">
        <v>590</v>
      </c>
      <c r="B98" s="25" t="s">
        <v>1023</v>
      </c>
      <c r="C98" s="25" t="s">
        <v>1037</v>
      </c>
      <c r="D98" s="12" t="s">
        <v>1047</v>
      </c>
      <c r="E98" s="61">
        <f t="shared" si="5"/>
        <v>2194.6439999999998</v>
      </c>
      <c r="F98" s="26">
        <f t="shared" si="7"/>
        <v>2194.6439999999998</v>
      </c>
      <c r="G98" s="55">
        <v>0</v>
      </c>
      <c r="H98" s="55">
        <v>0</v>
      </c>
      <c r="I98" s="14">
        <v>2194.6439999999998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44" t="s">
        <v>7</v>
      </c>
      <c r="Z98" s="45"/>
    </row>
    <row r="99" spans="1:26" ht="57" customHeight="1">
      <c r="A99" s="67" t="s">
        <v>591</v>
      </c>
      <c r="B99" s="25" t="s">
        <v>481</v>
      </c>
      <c r="C99" s="25" t="s">
        <v>1038</v>
      </c>
      <c r="D99" s="12" t="s">
        <v>1047</v>
      </c>
      <c r="E99" s="61">
        <f t="shared" si="5"/>
        <v>813.48</v>
      </c>
      <c r="F99" s="26">
        <f t="shared" si="7"/>
        <v>813.48</v>
      </c>
      <c r="G99" s="55">
        <v>0</v>
      </c>
      <c r="H99" s="55">
        <v>0</v>
      </c>
      <c r="I99" s="13">
        <v>813.48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44" t="s">
        <v>7</v>
      </c>
      <c r="Z99" s="45"/>
    </row>
    <row r="100" spans="1:26" ht="57" customHeight="1">
      <c r="A100" s="67" t="s">
        <v>592</v>
      </c>
      <c r="B100" s="25" t="s">
        <v>1024</v>
      </c>
      <c r="C100" s="25" t="s">
        <v>1042</v>
      </c>
      <c r="D100" s="12" t="s">
        <v>1047</v>
      </c>
      <c r="E100" s="61">
        <f t="shared" si="5"/>
        <v>5200</v>
      </c>
      <c r="F100" s="26">
        <f t="shared" si="7"/>
        <v>5200</v>
      </c>
      <c r="G100" s="55">
        <v>0</v>
      </c>
      <c r="H100" s="55">
        <v>0</v>
      </c>
      <c r="I100" s="13">
        <v>5200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0</v>
      </c>
      <c r="Q100" s="26">
        <v>0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44" t="s">
        <v>7</v>
      </c>
      <c r="Z100" s="45"/>
    </row>
    <row r="101" spans="1:26" ht="57" customHeight="1">
      <c r="A101" s="67" t="s">
        <v>593</v>
      </c>
      <c r="B101" s="25" t="s">
        <v>1025</v>
      </c>
      <c r="C101" s="25" t="s">
        <v>1043</v>
      </c>
      <c r="D101" s="12" t="s">
        <v>1047</v>
      </c>
      <c r="E101" s="61">
        <f t="shared" si="5"/>
        <v>530.4</v>
      </c>
      <c r="F101" s="26">
        <f t="shared" si="7"/>
        <v>530.4</v>
      </c>
      <c r="G101" s="55">
        <v>0</v>
      </c>
      <c r="H101" s="55">
        <v>0</v>
      </c>
      <c r="I101" s="13">
        <v>530.4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44" t="s">
        <v>7</v>
      </c>
      <c r="Z101" s="45"/>
    </row>
    <row r="102" spans="1:26" ht="51">
      <c r="A102" s="67" t="s">
        <v>594</v>
      </c>
      <c r="B102" s="33" t="s">
        <v>14</v>
      </c>
      <c r="C102" s="11" t="s">
        <v>15</v>
      </c>
      <c r="D102" s="12" t="s">
        <v>1047</v>
      </c>
      <c r="E102" s="61">
        <f t="shared" si="5"/>
        <v>7723.9516142534694</v>
      </c>
      <c r="F102" s="26">
        <f t="shared" si="7"/>
        <v>7723.9516142534694</v>
      </c>
      <c r="G102" s="55">
        <v>0</v>
      </c>
      <c r="H102" s="55">
        <v>0</v>
      </c>
      <c r="I102" s="13">
        <v>0</v>
      </c>
      <c r="J102" s="13">
        <v>7723.9516142534694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0</v>
      </c>
      <c r="W102" s="26">
        <v>0</v>
      </c>
      <c r="X102" s="26">
        <v>0</v>
      </c>
      <c r="Y102" s="46" t="s">
        <v>7</v>
      </c>
      <c r="Z102" s="15"/>
    </row>
    <row r="103" spans="1:26" ht="47.25" customHeight="1">
      <c r="A103" s="67" t="s">
        <v>595</v>
      </c>
      <c r="B103" s="33" t="s">
        <v>16</v>
      </c>
      <c r="C103" s="11" t="s">
        <v>17</v>
      </c>
      <c r="D103" s="12" t="s">
        <v>1047</v>
      </c>
      <c r="E103" s="61">
        <f t="shared" si="5"/>
        <v>8678.7545655408012</v>
      </c>
      <c r="F103" s="26">
        <f t="shared" si="7"/>
        <v>8678.7545655408012</v>
      </c>
      <c r="G103" s="55">
        <v>0</v>
      </c>
      <c r="H103" s="55">
        <v>0</v>
      </c>
      <c r="I103" s="13">
        <v>0</v>
      </c>
      <c r="J103" s="13">
        <v>8678.7545655408012</v>
      </c>
      <c r="K103" s="26">
        <v>0</v>
      </c>
      <c r="L103" s="26">
        <v>0</v>
      </c>
      <c r="M103" s="26">
        <v>0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46" t="s">
        <v>7</v>
      </c>
      <c r="Z103" s="15"/>
    </row>
    <row r="104" spans="1:26" ht="36" customHeight="1">
      <c r="A104" s="67" t="s">
        <v>596</v>
      </c>
      <c r="B104" s="33" t="s">
        <v>18</v>
      </c>
      <c r="C104" s="34" t="s">
        <v>19</v>
      </c>
      <c r="D104" s="12" t="s">
        <v>1047</v>
      </c>
      <c r="E104" s="61">
        <f t="shared" si="5"/>
        <v>8489.0552014053119</v>
      </c>
      <c r="F104" s="26">
        <f t="shared" si="7"/>
        <v>8489.0552014053119</v>
      </c>
      <c r="G104" s="55">
        <v>0</v>
      </c>
      <c r="H104" s="55">
        <v>0</v>
      </c>
      <c r="I104" s="13">
        <v>0</v>
      </c>
      <c r="J104" s="13">
        <v>8489.0552014053119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v>0</v>
      </c>
      <c r="Q104" s="26">
        <v>0</v>
      </c>
      <c r="R104" s="26">
        <v>0</v>
      </c>
      <c r="S104" s="26">
        <v>0</v>
      </c>
      <c r="T104" s="26">
        <v>0</v>
      </c>
      <c r="U104" s="26">
        <v>0</v>
      </c>
      <c r="V104" s="26">
        <v>0</v>
      </c>
      <c r="W104" s="26">
        <v>0</v>
      </c>
      <c r="X104" s="26">
        <v>0</v>
      </c>
      <c r="Y104" s="46" t="s">
        <v>7</v>
      </c>
      <c r="Z104" s="15"/>
    </row>
    <row r="105" spans="1:26" ht="104.25" customHeight="1">
      <c r="A105" s="67" t="s">
        <v>597</v>
      </c>
      <c r="B105" s="25" t="s">
        <v>20</v>
      </c>
      <c r="C105" s="25" t="s">
        <v>21</v>
      </c>
      <c r="D105" s="12" t="s">
        <v>1047</v>
      </c>
      <c r="E105" s="61">
        <f t="shared" si="5"/>
        <v>11010.665906370294</v>
      </c>
      <c r="F105" s="26">
        <f t="shared" si="7"/>
        <v>11010.665906370294</v>
      </c>
      <c r="G105" s="55">
        <v>0</v>
      </c>
      <c r="H105" s="55">
        <v>0</v>
      </c>
      <c r="I105" s="13">
        <v>0</v>
      </c>
      <c r="J105" s="13">
        <v>11010.665906370294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46" t="s">
        <v>7</v>
      </c>
      <c r="Z105" s="15"/>
    </row>
    <row r="106" spans="1:26" ht="51">
      <c r="A106" s="67" t="s">
        <v>598</v>
      </c>
      <c r="B106" s="33" t="s">
        <v>22</v>
      </c>
      <c r="C106" s="11" t="s">
        <v>23</v>
      </c>
      <c r="D106" s="12" t="s">
        <v>1047</v>
      </c>
      <c r="E106" s="61">
        <f t="shared" si="5"/>
        <v>3595.9388299792226</v>
      </c>
      <c r="F106" s="26">
        <f>I106+J106+K106+L106+M106+N106+O106+P106+Q106+R106+S106+T106+U106+V106+W106+X106</f>
        <v>3595.9388299792226</v>
      </c>
      <c r="G106" s="55">
        <v>0</v>
      </c>
      <c r="H106" s="55">
        <v>0</v>
      </c>
      <c r="I106" s="13">
        <v>0</v>
      </c>
      <c r="J106" s="13">
        <v>3595.9388299792226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26">
        <v>0</v>
      </c>
      <c r="V106" s="26">
        <v>0</v>
      </c>
      <c r="W106" s="26">
        <v>0</v>
      </c>
      <c r="X106" s="26">
        <v>0</v>
      </c>
      <c r="Y106" s="46" t="s">
        <v>7</v>
      </c>
      <c r="Z106" s="15"/>
    </row>
    <row r="107" spans="1:26" ht="52.5" customHeight="1">
      <c r="A107" s="67" t="s">
        <v>599</v>
      </c>
      <c r="B107" s="35" t="s">
        <v>24</v>
      </c>
      <c r="C107" s="11" t="s">
        <v>25</v>
      </c>
      <c r="D107" s="12" t="s">
        <v>1047</v>
      </c>
      <c r="E107" s="61">
        <f t="shared" si="5"/>
        <v>14375.06236218063</v>
      </c>
      <c r="F107" s="26">
        <f t="shared" si="7"/>
        <v>14375.06236218063</v>
      </c>
      <c r="G107" s="55">
        <v>0</v>
      </c>
      <c r="H107" s="55">
        <v>0</v>
      </c>
      <c r="I107" s="13">
        <v>0</v>
      </c>
      <c r="J107" s="13">
        <v>14375.06236218063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26">
        <v>0</v>
      </c>
      <c r="V107" s="26">
        <v>0</v>
      </c>
      <c r="W107" s="26">
        <v>0</v>
      </c>
      <c r="X107" s="26">
        <v>0</v>
      </c>
      <c r="Y107" s="46" t="s">
        <v>7</v>
      </c>
      <c r="Z107" s="15"/>
    </row>
    <row r="108" spans="1:26" ht="45" customHeight="1">
      <c r="A108" s="67" t="s">
        <v>600</v>
      </c>
      <c r="B108" s="11" t="s">
        <v>26</v>
      </c>
      <c r="C108" s="11" t="s">
        <v>1026</v>
      </c>
      <c r="D108" s="12" t="s">
        <v>1047</v>
      </c>
      <c r="E108" s="61">
        <f t="shared" si="5"/>
        <v>16005.15393779095</v>
      </c>
      <c r="F108" s="26">
        <f t="shared" si="7"/>
        <v>16005.15393779095</v>
      </c>
      <c r="G108" s="55">
        <v>0</v>
      </c>
      <c r="H108" s="55">
        <v>0</v>
      </c>
      <c r="I108" s="13">
        <v>0</v>
      </c>
      <c r="J108" s="13">
        <v>16005.15393779095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v>0</v>
      </c>
      <c r="Q108" s="26">
        <v>0</v>
      </c>
      <c r="R108" s="26">
        <v>0</v>
      </c>
      <c r="S108" s="26">
        <v>0</v>
      </c>
      <c r="T108" s="26">
        <v>0</v>
      </c>
      <c r="U108" s="26">
        <v>0</v>
      </c>
      <c r="V108" s="26">
        <v>0</v>
      </c>
      <c r="W108" s="26">
        <v>0</v>
      </c>
      <c r="X108" s="26">
        <v>0</v>
      </c>
      <c r="Y108" s="46" t="s">
        <v>7</v>
      </c>
      <c r="Z108" s="15"/>
    </row>
    <row r="109" spans="1:26" ht="55.5" customHeight="1">
      <c r="A109" s="67" t="s">
        <v>601</v>
      </c>
      <c r="B109" s="11" t="s">
        <v>27</v>
      </c>
      <c r="C109" s="11" t="s">
        <v>28</v>
      </c>
      <c r="D109" s="12" t="s">
        <v>1047</v>
      </c>
      <c r="E109" s="61">
        <f t="shared" si="5"/>
        <v>7706.7065189263803</v>
      </c>
      <c r="F109" s="26">
        <f t="shared" si="7"/>
        <v>7706.7065189263803</v>
      </c>
      <c r="G109" s="55">
        <v>0</v>
      </c>
      <c r="H109" s="55">
        <v>0</v>
      </c>
      <c r="I109" s="13">
        <v>0</v>
      </c>
      <c r="J109" s="13">
        <v>7706.7065189263803</v>
      </c>
      <c r="K109" s="26">
        <v>0</v>
      </c>
      <c r="L109" s="26">
        <v>0</v>
      </c>
      <c r="M109" s="26">
        <v>0</v>
      </c>
      <c r="N109" s="26">
        <v>0</v>
      </c>
      <c r="O109" s="26">
        <v>0</v>
      </c>
      <c r="P109" s="26">
        <v>0</v>
      </c>
      <c r="Q109" s="26">
        <v>0</v>
      </c>
      <c r="R109" s="26">
        <v>0</v>
      </c>
      <c r="S109" s="26">
        <v>0</v>
      </c>
      <c r="T109" s="26">
        <v>0</v>
      </c>
      <c r="U109" s="26">
        <v>0</v>
      </c>
      <c r="V109" s="26">
        <v>0</v>
      </c>
      <c r="W109" s="26">
        <v>0</v>
      </c>
      <c r="X109" s="26">
        <v>0</v>
      </c>
      <c r="Y109" s="46" t="s">
        <v>7</v>
      </c>
      <c r="Z109" s="15"/>
    </row>
    <row r="110" spans="1:26" ht="42.75" customHeight="1">
      <c r="A110" s="67" t="s">
        <v>602</v>
      </c>
      <c r="B110" s="11" t="s">
        <v>29</v>
      </c>
      <c r="C110" s="11" t="s">
        <v>30</v>
      </c>
      <c r="D110" s="12" t="s">
        <v>1047</v>
      </c>
      <c r="E110" s="61">
        <f t="shared" si="5"/>
        <v>2049.7388388701074</v>
      </c>
      <c r="F110" s="26">
        <f t="shared" si="7"/>
        <v>2049.7388388701074</v>
      </c>
      <c r="G110" s="55">
        <v>0</v>
      </c>
      <c r="H110" s="55">
        <v>0</v>
      </c>
      <c r="I110" s="13">
        <v>0</v>
      </c>
      <c r="J110" s="13">
        <v>2049.7388388701074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v>0</v>
      </c>
      <c r="Q110" s="26">
        <v>0</v>
      </c>
      <c r="R110" s="26">
        <v>0</v>
      </c>
      <c r="S110" s="26">
        <v>0</v>
      </c>
      <c r="T110" s="26">
        <v>0</v>
      </c>
      <c r="U110" s="26">
        <v>0</v>
      </c>
      <c r="V110" s="26">
        <v>0</v>
      </c>
      <c r="W110" s="26">
        <v>0</v>
      </c>
      <c r="X110" s="26">
        <v>0</v>
      </c>
      <c r="Y110" s="46" t="s">
        <v>7</v>
      </c>
      <c r="Z110" s="15"/>
    </row>
    <row r="111" spans="1:26" ht="42.75" customHeight="1">
      <c r="A111" s="67" t="s">
        <v>603</v>
      </c>
      <c r="B111" s="11" t="s">
        <v>31</v>
      </c>
      <c r="C111" s="11" t="s">
        <v>32</v>
      </c>
      <c r="D111" s="12" t="s">
        <v>1047</v>
      </c>
      <c r="E111" s="61">
        <f t="shared" si="5"/>
        <v>4759.8175701330383</v>
      </c>
      <c r="F111" s="26">
        <f t="shared" si="7"/>
        <v>4759.8175701330383</v>
      </c>
      <c r="G111" s="55">
        <v>0</v>
      </c>
      <c r="H111" s="55">
        <v>0</v>
      </c>
      <c r="I111" s="13">
        <v>0</v>
      </c>
      <c r="J111" s="13">
        <v>4759.8175701330383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26">
        <v>0</v>
      </c>
      <c r="V111" s="26">
        <v>0</v>
      </c>
      <c r="W111" s="26">
        <v>0</v>
      </c>
      <c r="X111" s="26">
        <v>0</v>
      </c>
      <c r="Y111" s="46" t="s">
        <v>7</v>
      </c>
      <c r="Z111" s="15"/>
    </row>
    <row r="112" spans="1:26" ht="93.75" customHeight="1">
      <c r="A112" s="67" t="s">
        <v>604</v>
      </c>
      <c r="B112" s="11" t="s">
        <v>33</v>
      </c>
      <c r="C112" s="11" t="s">
        <v>34</v>
      </c>
      <c r="D112" s="12" t="s">
        <v>1047</v>
      </c>
      <c r="E112" s="61">
        <f t="shared" si="5"/>
        <v>16673.008206605842</v>
      </c>
      <c r="F112" s="26">
        <f t="shared" si="7"/>
        <v>16673.008206605842</v>
      </c>
      <c r="G112" s="55">
        <v>0</v>
      </c>
      <c r="H112" s="55">
        <v>0</v>
      </c>
      <c r="I112" s="13">
        <v>0</v>
      </c>
      <c r="J112" s="13">
        <v>16673.008206605842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26">
        <v>0</v>
      </c>
      <c r="V112" s="26">
        <v>0</v>
      </c>
      <c r="W112" s="26">
        <v>0</v>
      </c>
      <c r="X112" s="26">
        <v>0</v>
      </c>
      <c r="Y112" s="46" t="s">
        <v>7</v>
      </c>
      <c r="Z112" s="15"/>
    </row>
    <row r="113" spans="1:26" ht="77.25" customHeight="1">
      <c r="A113" s="67" t="s">
        <v>605</v>
      </c>
      <c r="B113" s="11" t="s">
        <v>35</v>
      </c>
      <c r="C113" s="11" t="s">
        <v>36</v>
      </c>
      <c r="D113" s="12" t="s">
        <v>1047</v>
      </c>
      <c r="E113" s="61">
        <f t="shared" si="5"/>
        <v>11236.883314914377</v>
      </c>
      <c r="F113" s="26">
        <f t="shared" si="7"/>
        <v>11236.883314914377</v>
      </c>
      <c r="G113" s="55">
        <v>0</v>
      </c>
      <c r="H113" s="55">
        <v>0</v>
      </c>
      <c r="I113" s="13">
        <v>0</v>
      </c>
      <c r="J113" s="13">
        <v>11236.883314914377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0</v>
      </c>
      <c r="W113" s="26">
        <v>0</v>
      </c>
      <c r="X113" s="26">
        <v>0</v>
      </c>
      <c r="Y113" s="46" t="s">
        <v>7</v>
      </c>
      <c r="Z113" s="15"/>
    </row>
    <row r="114" spans="1:26" ht="76.5">
      <c r="A114" s="67" t="s">
        <v>606</v>
      </c>
      <c r="B114" s="11" t="s">
        <v>37</v>
      </c>
      <c r="C114" s="25" t="s">
        <v>38</v>
      </c>
      <c r="D114" s="12" t="s">
        <v>1047</v>
      </c>
      <c r="E114" s="61">
        <f t="shared" ref="E114:E177" si="8">F114</f>
        <v>15622.041369582781</v>
      </c>
      <c r="F114" s="26">
        <f t="shared" si="7"/>
        <v>15622.041369582781</v>
      </c>
      <c r="G114" s="55">
        <v>0</v>
      </c>
      <c r="H114" s="55">
        <v>0</v>
      </c>
      <c r="I114" s="13">
        <v>0</v>
      </c>
      <c r="J114" s="13">
        <v>15622.041369582781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26">
        <v>0</v>
      </c>
      <c r="U114" s="26">
        <v>0</v>
      </c>
      <c r="V114" s="26">
        <v>0</v>
      </c>
      <c r="W114" s="26">
        <v>0</v>
      </c>
      <c r="X114" s="26">
        <v>0</v>
      </c>
      <c r="Y114" s="46" t="s">
        <v>7</v>
      </c>
      <c r="Z114" s="15"/>
    </row>
    <row r="115" spans="1:26" ht="51">
      <c r="A115" s="67" t="s">
        <v>607</v>
      </c>
      <c r="B115" s="11" t="s">
        <v>39</v>
      </c>
      <c r="C115" s="34" t="s">
        <v>40</v>
      </c>
      <c r="D115" s="12" t="s">
        <v>1047</v>
      </c>
      <c r="E115" s="61">
        <f t="shared" si="8"/>
        <v>3073.2217634468107</v>
      </c>
      <c r="F115" s="26">
        <f t="shared" si="7"/>
        <v>3073.2217634468107</v>
      </c>
      <c r="G115" s="55">
        <v>0</v>
      </c>
      <c r="H115" s="55">
        <v>0</v>
      </c>
      <c r="I115" s="13">
        <v>0</v>
      </c>
      <c r="J115" s="13">
        <v>3073.2217634468107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26">
        <v>0</v>
      </c>
      <c r="S115" s="26">
        <v>0</v>
      </c>
      <c r="T115" s="26">
        <v>0</v>
      </c>
      <c r="U115" s="26">
        <v>0</v>
      </c>
      <c r="V115" s="26">
        <v>0</v>
      </c>
      <c r="W115" s="26">
        <v>0</v>
      </c>
      <c r="X115" s="26">
        <v>0</v>
      </c>
      <c r="Y115" s="46" t="s">
        <v>7</v>
      </c>
      <c r="Z115" s="15"/>
    </row>
    <row r="116" spans="1:26" ht="153">
      <c r="A116" s="67" t="s">
        <v>608</v>
      </c>
      <c r="B116" s="11" t="s">
        <v>41</v>
      </c>
      <c r="C116" s="25" t="s">
        <v>42</v>
      </c>
      <c r="D116" s="12" t="s">
        <v>510</v>
      </c>
      <c r="E116" s="61">
        <f t="shared" si="8"/>
        <v>26650.074017921157</v>
      </c>
      <c r="F116" s="26">
        <f>I116+J116+K116+L116+M116+N116+O116+P116+Q116+R116+S116+T116+U116+V116+W116+X116</f>
        <v>26650.074017921157</v>
      </c>
      <c r="G116" s="55">
        <v>0</v>
      </c>
      <c r="H116" s="55">
        <v>0</v>
      </c>
      <c r="I116" s="13">
        <v>0</v>
      </c>
      <c r="J116" s="13">
        <v>26650.074017921157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0</v>
      </c>
      <c r="S116" s="26">
        <v>0</v>
      </c>
      <c r="T116" s="26">
        <v>0</v>
      </c>
      <c r="U116" s="26">
        <v>0</v>
      </c>
      <c r="V116" s="26">
        <v>0</v>
      </c>
      <c r="W116" s="26">
        <v>0</v>
      </c>
      <c r="X116" s="26">
        <v>0</v>
      </c>
      <c r="Y116" s="46" t="s">
        <v>7</v>
      </c>
      <c r="Z116" s="15"/>
    </row>
    <row r="117" spans="1:26" ht="51">
      <c r="A117" s="67" t="s">
        <v>609</v>
      </c>
      <c r="B117" s="11" t="s">
        <v>43</v>
      </c>
      <c r="C117" s="11" t="s">
        <v>44</v>
      </c>
      <c r="D117" s="12" t="s">
        <v>510</v>
      </c>
      <c r="E117" s="61">
        <f t="shared" si="8"/>
        <v>57497.082624873176</v>
      </c>
      <c r="F117" s="26">
        <f t="shared" si="7"/>
        <v>57497.082624873176</v>
      </c>
      <c r="G117" s="55">
        <v>0</v>
      </c>
      <c r="H117" s="55">
        <v>0</v>
      </c>
      <c r="I117" s="13">
        <v>0</v>
      </c>
      <c r="J117" s="13">
        <v>57497.082624873176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6">
        <v>0</v>
      </c>
      <c r="V117" s="26">
        <v>0</v>
      </c>
      <c r="W117" s="26">
        <v>0</v>
      </c>
      <c r="X117" s="26">
        <v>0</v>
      </c>
      <c r="Y117" s="46" t="s">
        <v>7</v>
      </c>
      <c r="Z117" s="15"/>
    </row>
    <row r="118" spans="1:26" ht="51">
      <c r="A118" s="67" t="s">
        <v>610</v>
      </c>
      <c r="B118" s="11" t="s">
        <v>45</v>
      </c>
      <c r="C118" s="11" t="s">
        <v>46</v>
      </c>
      <c r="D118" s="12" t="s">
        <v>510</v>
      </c>
      <c r="E118" s="61">
        <f t="shared" si="8"/>
        <v>3083.9270779219742</v>
      </c>
      <c r="F118" s="26">
        <f t="shared" si="7"/>
        <v>3083.9270779219742</v>
      </c>
      <c r="G118" s="55">
        <v>0</v>
      </c>
      <c r="H118" s="55">
        <v>0</v>
      </c>
      <c r="I118" s="13">
        <v>0</v>
      </c>
      <c r="J118" s="13">
        <v>3083.9270779219742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  <c r="T118" s="26">
        <v>0</v>
      </c>
      <c r="U118" s="26">
        <v>0</v>
      </c>
      <c r="V118" s="26">
        <v>0</v>
      </c>
      <c r="W118" s="26">
        <v>0</v>
      </c>
      <c r="X118" s="26">
        <v>0</v>
      </c>
      <c r="Y118" s="46" t="s">
        <v>7</v>
      </c>
      <c r="Z118" s="15"/>
    </row>
    <row r="119" spans="1:26" ht="51">
      <c r="A119" s="67" t="s">
        <v>611</v>
      </c>
      <c r="B119" s="11" t="s">
        <v>47</v>
      </c>
      <c r="C119" s="11" t="s">
        <v>48</v>
      </c>
      <c r="D119" s="12" t="s">
        <v>510</v>
      </c>
      <c r="E119" s="61">
        <f t="shared" si="8"/>
        <v>5654.6853668297927</v>
      </c>
      <c r="F119" s="26">
        <f t="shared" si="7"/>
        <v>5654.6853668297927</v>
      </c>
      <c r="G119" s="55">
        <v>0</v>
      </c>
      <c r="H119" s="55">
        <v>0</v>
      </c>
      <c r="I119" s="13">
        <v>0</v>
      </c>
      <c r="J119" s="13">
        <v>5654.6853668297927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26">
        <v>0</v>
      </c>
      <c r="U119" s="26">
        <v>0</v>
      </c>
      <c r="V119" s="26">
        <v>0</v>
      </c>
      <c r="W119" s="26">
        <v>0</v>
      </c>
      <c r="X119" s="26">
        <v>0</v>
      </c>
      <c r="Y119" s="46" t="s">
        <v>7</v>
      </c>
      <c r="Z119" s="15"/>
    </row>
    <row r="120" spans="1:26" ht="51">
      <c r="A120" s="67" t="s">
        <v>612</v>
      </c>
      <c r="B120" s="11" t="s">
        <v>47</v>
      </c>
      <c r="C120" s="11" t="s">
        <v>49</v>
      </c>
      <c r="D120" s="12" t="s">
        <v>510</v>
      </c>
      <c r="E120" s="61">
        <f t="shared" si="8"/>
        <v>1362.7331835397715</v>
      </c>
      <c r="F120" s="26">
        <f t="shared" si="7"/>
        <v>1362.7331835397715</v>
      </c>
      <c r="G120" s="55">
        <v>0</v>
      </c>
      <c r="H120" s="55">
        <v>0</v>
      </c>
      <c r="I120" s="13">
        <v>0</v>
      </c>
      <c r="J120" s="13">
        <v>1362.7331835397715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6">
        <v>0</v>
      </c>
      <c r="V120" s="26">
        <v>0</v>
      </c>
      <c r="W120" s="26">
        <v>0</v>
      </c>
      <c r="X120" s="26">
        <v>0</v>
      </c>
      <c r="Y120" s="46" t="s">
        <v>7</v>
      </c>
      <c r="Z120" s="15"/>
    </row>
    <row r="121" spans="1:26" ht="51">
      <c r="A121" s="67" t="s">
        <v>613</v>
      </c>
      <c r="B121" s="11" t="s">
        <v>50</v>
      </c>
      <c r="C121" s="11" t="s">
        <v>51</v>
      </c>
      <c r="D121" s="12" t="s">
        <v>510</v>
      </c>
      <c r="E121" s="61">
        <f t="shared" si="8"/>
        <v>633.0735034058473</v>
      </c>
      <c r="F121" s="26">
        <f t="shared" si="7"/>
        <v>633.0735034058473</v>
      </c>
      <c r="G121" s="55">
        <v>0</v>
      </c>
      <c r="H121" s="55">
        <v>0</v>
      </c>
      <c r="I121" s="13">
        <v>0</v>
      </c>
      <c r="J121" s="13">
        <v>633.0735034058473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26">
        <v>0</v>
      </c>
      <c r="R121" s="26">
        <v>0</v>
      </c>
      <c r="S121" s="26">
        <v>0</v>
      </c>
      <c r="T121" s="26">
        <v>0</v>
      </c>
      <c r="U121" s="26">
        <v>0</v>
      </c>
      <c r="V121" s="26">
        <v>0</v>
      </c>
      <c r="W121" s="26">
        <v>0</v>
      </c>
      <c r="X121" s="26">
        <v>0</v>
      </c>
      <c r="Y121" s="46" t="s">
        <v>7</v>
      </c>
      <c r="Z121" s="15"/>
    </row>
    <row r="122" spans="1:26" ht="51">
      <c r="A122" s="67" t="s">
        <v>614</v>
      </c>
      <c r="B122" s="11" t="s">
        <v>52</v>
      </c>
      <c r="C122" s="11" t="s">
        <v>53</v>
      </c>
      <c r="D122" s="12" t="s">
        <v>510</v>
      </c>
      <c r="E122" s="61">
        <f t="shared" si="8"/>
        <v>1683.7950779804232</v>
      </c>
      <c r="F122" s="26">
        <f t="shared" si="7"/>
        <v>1683.7950779804232</v>
      </c>
      <c r="G122" s="55">
        <v>0</v>
      </c>
      <c r="H122" s="55">
        <v>0</v>
      </c>
      <c r="I122" s="13">
        <v>0</v>
      </c>
      <c r="J122" s="13">
        <v>1683.7950779804232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26">
        <v>0</v>
      </c>
      <c r="R122" s="26">
        <v>0</v>
      </c>
      <c r="S122" s="26">
        <v>0</v>
      </c>
      <c r="T122" s="26">
        <v>0</v>
      </c>
      <c r="U122" s="26">
        <v>0</v>
      </c>
      <c r="V122" s="26">
        <v>0</v>
      </c>
      <c r="W122" s="26">
        <v>0</v>
      </c>
      <c r="X122" s="26">
        <v>0</v>
      </c>
      <c r="Y122" s="46" t="s">
        <v>7</v>
      </c>
      <c r="Z122" s="15"/>
    </row>
    <row r="123" spans="1:26" ht="51">
      <c r="A123" s="67" t="s">
        <v>615</v>
      </c>
      <c r="B123" s="11" t="s">
        <v>54</v>
      </c>
      <c r="C123" s="34" t="s">
        <v>55</v>
      </c>
      <c r="D123" s="12" t="s">
        <v>510</v>
      </c>
      <c r="E123" s="61">
        <f t="shared" si="8"/>
        <v>2434.6291475278454</v>
      </c>
      <c r="F123" s="26">
        <f>I123+J123+K123+L123+M123+N123+O123+P123+Q123+R123+S123+T123+U123+V123+W123+X123</f>
        <v>2434.6291475278454</v>
      </c>
      <c r="G123" s="55">
        <v>0</v>
      </c>
      <c r="H123" s="55">
        <v>0</v>
      </c>
      <c r="I123" s="13">
        <v>0</v>
      </c>
      <c r="J123" s="13">
        <v>2434.6291475278454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26">
        <v>0</v>
      </c>
      <c r="R123" s="26">
        <v>0</v>
      </c>
      <c r="S123" s="26">
        <v>0</v>
      </c>
      <c r="T123" s="26">
        <v>0</v>
      </c>
      <c r="U123" s="26">
        <v>0</v>
      </c>
      <c r="V123" s="26">
        <v>0</v>
      </c>
      <c r="W123" s="26">
        <v>0</v>
      </c>
      <c r="X123" s="26">
        <v>0</v>
      </c>
      <c r="Y123" s="46" t="s">
        <v>7</v>
      </c>
      <c r="Z123" s="15"/>
    </row>
    <row r="124" spans="1:26" ht="51">
      <c r="A124" s="67" t="s">
        <v>616</v>
      </c>
      <c r="B124" s="36" t="s">
        <v>502</v>
      </c>
      <c r="C124" s="44" t="s">
        <v>464</v>
      </c>
      <c r="D124" s="12" t="s">
        <v>510</v>
      </c>
      <c r="E124" s="61">
        <f t="shared" si="8"/>
        <v>4132</v>
      </c>
      <c r="F124" s="26">
        <f t="shared" si="7"/>
        <v>4132</v>
      </c>
      <c r="G124" s="55">
        <v>0</v>
      </c>
      <c r="H124" s="55">
        <v>0</v>
      </c>
      <c r="I124" s="13">
        <v>0</v>
      </c>
      <c r="J124" s="14">
        <v>4132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46" t="s">
        <v>7</v>
      </c>
      <c r="Z124" s="15"/>
    </row>
    <row r="125" spans="1:26" ht="51">
      <c r="A125" s="67" t="s">
        <v>617</v>
      </c>
      <c r="B125" s="36" t="s">
        <v>471</v>
      </c>
      <c r="C125" s="44" t="s">
        <v>503</v>
      </c>
      <c r="D125" s="12" t="s">
        <v>510</v>
      </c>
      <c r="E125" s="61">
        <f t="shared" si="8"/>
        <v>1605</v>
      </c>
      <c r="F125" s="26">
        <f t="shared" si="7"/>
        <v>1605</v>
      </c>
      <c r="G125" s="55">
        <v>0</v>
      </c>
      <c r="H125" s="55">
        <v>0</v>
      </c>
      <c r="I125" s="13">
        <v>0</v>
      </c>
      <c r="J125" s="14">
        <v>1605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46" t="s">
        <v>7</v>
      </c>
      <c r="Z125" s="15"/>
    </row>
    <row r="126" spans="1:26" ht="51">
      <c r="A126" s="67" t="s">
        <v>618</v>
      </c>
      <c r="B126" s="11" t="s">
        <v>56</v>
      </c>
      <c r="C126" s="11" t="s">
        <v>57</v>
      </c>
      <c r="D126" s="12" t="s">
        <v>1047</v>
      </c>
      <c r="E126" s="61">
        <f t="shared" si="8"/>
        <v>27974.871599603099</v>
      </c>
      <c r="F126" s="26">
        <f t="shared" si="7"/>
        <v>27974.871599603099</v>
      </c>
      <c r="G126" s="55">
        <v>0</v>
      </c>
      <c r="H126" s="55">
        <v>0</v>
      </c>
      <c r="I126" s="13">
        <v>0</v>
      </c>
      <c r="J126" s="26">
        <v>0</v>
      </c>
      <c r="K126" s="13">
        <v>27974.871599603099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26">
        <v>0</v>
      </c>
      <c r="R126" s="26">
        <v>0</v>
      </c>
      <c r="S126" s="26">
        <v>0</v>
      </c>
      <c r="T126" s="26">
        <v>0</v>
      </c>
      <c r="U126" s="26">
        <v>0</v>
      </c>
      <c r="V126" s="26">
        <v>0</v>
      </c>
      <c r="W126" s="26">
        <v>0</v>
      </c>
      <c r="X126" s="26">
        <v>0</v>
      </c>
      <c r="Y126" s="46" t="s">
        <v>7</v>
      </c>
      <c r="Z126" s="15"/>
    </row>
    <row r="127" spans="1:26" ht="51">
      <c r="A127" s="67" t="s">
        <v>619</v>
      </c>
      <c r="B127" s="11" t="s">
        <v>58</v>
      </c>
      <c r="C127" s="34" t="s">
        <v>59</v>
      </c>
      <c r="D127" s="12" t="s">
        <v>1047</v>
      </c>
      <c r="E127" s="61">
        <f t="shared" si="8"/>
        <v>3105.6668830555</v>
      </c>
      <c r="F127" s="26">
        <f t="shared" si="7"/>
        <v>3105.6668830555</v>
      </c>
      <c r="G127" s="55">
        <v>0</v>
      </c>
      <c r="H127" s="55">
        <v>0</v>
      </c>
      <c r="I127" s="13">
        <v>0</v>
      </c>
      <c r="J127" s="26">
        <v>0</v>
      </c>
      <c r="K127" s="13">
        <v>3105.6668830555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6">
        <v>0</v>
      </c>
      <c r="W127" s="26">
        <v>0</v>
      </c>
      <c r="X127" s="26">
        <v>0</v>
      </c>
      <c r="Y127" s="46" t="s">
        <v>7</v>
      </c>
      <c r="Z127" s="15"/>
    </row>
    <row r="128" spans="1:26" ht="72.75" customHeight="1">
      <c r="A128" s="67" t="s">
        <v>620</v>
      </c>
      <c r="B128" s="11" t="s">
        <v>58</v>
      </c>
      <c r="C128" s="11" t="s">
        <v>60</v>
      </c>
      <c r="D128" s="12" t="s">
        <v>1047</v>
      </c>
      <c r="E128" s="61">
        <f t="shared" si="8"/>
        <v>9910.5072083148498</v>
      </c>
      <c r="F128" s="26">
        <f t="shared" si="7"/>
        <v>9910.5072083148498</v>
      </c>
      <c r="G128" s="55">
        <v>0</v>
      </c>
      <c r="H128" s="55">
        <v>0</v>
      </c>
      <c r="I128" s="13">
        <v>0</v>
      </c>
      <c r="J128" s="26">
        <v>0</v>
      </c>
      <c r="K128" s="13">
        <v>9910.5072083148498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v>0</v>
      </c>
      <c r="T128" s="26">
        <v>0</v>
      </c>
      <c r="U128" s="26">
        <v>0</v>
      </c>
      <c r="V128" s="26">
        <v>0</v>
      </c>
      <c r="W128" s="26">
        <v>0</v>
      </c>
      <c r="X128" s="26">
        <v>0</v>
      </c>
      <c r="Y128" s="46" t="s">
        <v>7</v>
      </c>
      <c r="Z128" s="15"/>
    </row>
    <row r="129" spans="1:26" ht="51">
      <c r="A129" s="67" t="s">
        <v>621</v>
      </c>
      <c r="B129" s="11" t="s">
        <v>61</v>
      </c>
      <c r="C129" s="11" t="s">
        <v>62</v>
      </c>
      <c r="D129" s="12" t="s">
        <v>1047</v>
      </c>
      <c r="E129" s="61">
        <f t="shared" si="8"/>
        <v>2180.0081236488199</v>
      </c>
      <c r="F129" s="26">
        <f t="shared" si="7"/>
        <v>2180.0081236488199</v>
      </c>
      <c r="G129" s="55">
        <v>0</v>
      </c>
      <c r="H129" s="55">
        <v>0</v>
      </c>
      <c r="I129" s="13">
        <v>0</v>
      </c>
      <c r="J129" s="26">
        <v>0</v>
      </c>
      <c r="K129" s="13">
        <v>2180.0081236488199</v>
      </c>
      <c r="L129" s="26">
        <v>0</v>
      </c>
      <c r="M129" s="26">
        <v>0</v>
      </c>
      <c r="N129" s="26">
        <v>0</v>
      </c>
      <c r="O129" s="26">
        <v>0</v>
      </c>
      <c r="P129" s="26">
        <v>0</v>
      </c>
      <c r="Q129" s="26">
        <v>0</v>
      </c>
      <c r="R129" s="26">
        <v>0</v>
      </c>
      <c r="S129" s="26">
        <v>0</v>
      </c>
      <c r="T129" s="26">
        <v>0</v>
      </c>
      <c r="U129" s="26">
        <v>0</v>
      </c>
      <c r="V129" s="26">
        <v>0</v>
      </c>
      <c r="W129" s="26">
        <v>0</v>
      </c>
      <c r="X129" s="26">
        <v>0</v>
      </c>
      <c r="Y129" s="46" t="s">
        <v>7</v>
      </c>
      <c r="Z129" s="15"/>
    </row>
    <row r="130" spans="1:26" ht="51">
      <c r="A130" s="67" t="s">
        <v>622</v>
      </c>
      <c r="B130" s="11" t="s">
        <v>63</v>
      </c>
      <c r="C130" s="11" t="s">
        <v>64</v>
      </c>
      <c r="D130" s="12" t="s">
        <v>1047</v>
      </c>
      <c r="E130" s="61">
        <f t="shared" si="8"/>
        <v>9659.5734521284794</v>
      </c>
      <c r="F130" s="26">
        <f>I130+J130+K130+L130+M130+N130+O130+P130+Q130+R130+S130+T130+U130+V130+W130+X130</f>
        <v>9659.5734521284794</v>
      </c>
      <c r="G130" s="55">
        <v>0</v>
      </c>
      <c r="H130" s="55">
        <v>0</v>
      </c>
      <c r="I130" s="13">
        <v>0</v>
      </c>
      <c r="J130" s="26">
        <v>0</v>
      </c>
      <c r="K130" s="13">
        <v>9659.5734521284794</v>
      </c>
      <c r="L130" s="26">
        <v>0</v>
      </c>
      <c r="M130" s="26">
        <v>0</v>
      </c>
      <c r="N130" s="26">
        <v>0</v>
      </c>
      <c r="O130" s="26">
        <v>0</v>
      </c>
      <c r="P130" s="26">
        <v>0</v>
      </c>
      <c r="Q130" s="26">
        <v>0</v>
      </c>
      <c r="R130" s="26">
        <v>0</v>
      </c>
      <c r="S130" s="26">
        <v>0</v>
      </c>
      <c r="T130" s="26">
        <v>0</v>
      </c>
      <c r="U130" s="26">
        <v>0</v>
      </c>
      <c r="V130" s="26">
        <v>0</v>
      </c>
      <c r="W130" s="26">
        <v>0</v>
      </c>
      <c r="X130" s="26">
        <v>0</v>
      </c>
      <c r="Y130" s="46" t="s">
        <v>7</v>
      </c>
      <c r="Z130" s="15"/>
    </row>
    <row r="131" spans="1:26" ht="51">
      <c r="A131" s="67" t="s">
        <v>623</v>
      </c>
      <c r="B131" s="11" t="s">
        <v>65</v>
      </c>
      <c r="C131" s="34" t="s">
        <v>66</v>
      </c>
      <c r="D131" s="12" t="s">
        <v>1047</v>
      </c>
      <c r="E131" s="61">
        <f t="shared" si="8"/>
        <v>15864.9814357333</v>
      </c>
      <c r="F131" s="26">
        <f t="shared" si="7"/>
        <v>15864.9814357333</v>
      </c>
      <c r="G131" s="55">
        <v>0</v>
      </c>
      <c r="H131" s="55">
        <v>0</v>
      </c>
      <c r="I131" s="13">
        <v>0</v>
      </c>
      <c r="J131" s="26">
        <v>0</v>
      </c>
      <c r="K131" s="13">
        <v>15864.9814357333</v>
      </c>
      <c r="L131" s="26">
        <v>0</v>
      </c>
      <c r="M131" s="26">
        <v>0</v>
      </c>
      <c r="N131" s="26">
        <v>0</v>
      </c>
      <c r="O131" s="26">
        <v>0</v>
      </c>
      <c r="P131" s="26">
        <v>0</v>
      </c>
      <c r="Q131" s="26">
        <v>0</v>
      </c>
      <c r="R131" s="26">
        <v>0</v>
      </c>
      <c r="S131" s="26">
        <v>0</v>
      </c>
      <c r="T131" s="26">
        <v>0</v>
      </c>
      <c r="U131" s="26">
        <v>0</v>
      </c>
      <c r="V131" s="26">
        <v>0</v>
      </c>
      <c r="W131" s="26">
        <v>0</v>
      </c>
      <c r="X131" s="26">
        <v>0</v>
      </c>
      <c r="Y131" s="46" t="s">
        <v>7</v>
      </c>
      <c r="Z131" s="15"/>
    </row>
    <row r="132" spans="1:26" ht="127.5">
      <c r="A132" s="67" t="s">
        <v>624</v>
      </c>
      <c r="B132" s="11" t="s">
        <v>67</v>
      </c>
      <c r="C132" s="11" t="s">
        <v>68</v>
      </c>
      <c r="D132" s="12" t="s">
        <v>1047</v>
      </c>
      <c r="E132" s="61">
        <f t="shared" si="8"/>
        <v>20035.175746429199</v>
      </c>
      <c r="F132" s="26">
        <f t="shared" si="7"/>
        <v>20035.175746429199</v>
      </c>
      <c r="G132" s="55">
        <v>0</v>
      </c>
      <c r="H132" s="55">
        <v>0</v>
      </c>
      <c r="I132" s="13">
        <v>0</v>
      </c>
      <c r="J132" s="26">
        <v>0</v>
      </c>
      <c r="K132" s="13">
        <v>20035.175746429199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6">
        <v>0</v>
      </c>
      <c r="T132" s="26">
        <v>0</v>
      </c>
      <c r="U132" s="26">
        <v>0</v>
      </c>
      <c r="V132" s="26">
        <v>0</v>
      </c>
      <c r="W132" s="26">
        <v>0</v>
      </c>
      <c r="X132" s="26">
        <v>0</v>
      </c>
      <c r="Y132" s="46" t="s">
        <v>7</v>
      </c>
      <c r="Z132" s="15"/>
    </row>
    <row r="133" spans="1:26" ht="409.5" customHeight="1">
      <c r="A133" s="67" t="s">
        <v>625</v>
      </c>
      <c r="B133" s="11" t="s">
        <v>69</v>
      </c>
      <c r="C133" s="25" t="s">
        <v>70</v>
      </c>
      <c r="D133" s="12" t="s">
        <v>510</v>
      </c>
      <c r="E133" s="61">
        <f t="shared" si="8"/>
        <v>79812.132314025905</v>
      </c>
      <c r="F133" s="26">
        <f>I133+J133+K133+L133+M133+N133+O133+P133+Q133+R133+S133+T133+U133+V133+W133+X133</f>
        <v>79812.132314025905</v>
      </c>
      <c r="G133" s="55">
        <v>0</v>
      </c>
      <c r="H133" s="55">
        <v>0</v>
      </c>
      <c r="I133" s="13">
        <v>0</v>
      </c>
      <c r="J133" s="26">
        <v>0</v>
      </c>
      <c r="K133" s="13">
        <v>79812.132314025905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0</v>
      </c>
      <c r="S133" s="26">
        <v>0</v>
      </c>
      <c r="T133" s="26">
        <v>0</v>
      </c>
      <c r="U133" s="26">
        <v>0</v>
      </c>
      <c r="V133" s="26">
        <v>0</v>
      </c>
      <c r="W133" s="26">
        <v>0</v>
      </c>
      <c r="X133" s="26">
        <v>0</v>
      </c>
      <c r="Y133" s="46" t="s">
        <v>7</v>
      </c>
      <c r="Z133" s="15"/>
    </row>
    <row r="134" spans="1:26" ht="51">
      <c r="A134" s="67" t="s">
        <v>626</v>
      </c>
      <c r="B134" s="11" t="s">
        <v>71</v>
      </c>
      <c r="C134" s="34" t="s">
        <v>72</v>
      </c>
      <c r="D134" s="12" t="s">
        <v>1047</v>
      </c>
      <c r="E134" s="61">
        <f t="shared" si="8"/>
        <v>2076.9518430200101</v>
      </c>
      <c r="F134" s="26">
        <f t="shared" si="7"/>
        <v>2076.9518430200101</v>
      </c>
      <c r="G134" s="55">
        <v>0</v>
      </c>
      <c r="H134" s="55">
        <v>0</v>
      </c>
      <c r="I134" s="13">
        <v>0</v>
      </c>
      <c r="J134" s="26">
        <v>0</v>
      </c>
      <c r="K134" s="13">
        <v>2076.9518430200101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0</v>
      </c>
      <c r="S134" s="26">
        <v>0</v>
      </c>
      <c r="T134" s="26">
        <v>0</v>
      </c>
      <c r="U134" s="26">
        <v>0</v>
      </c>
      <c r="V134" s="26">
        <v>0</v>
      </c>
      <c r="W134" s="26">
        <v>0</v>
      </c>
      <c r="X134" s="26">
        <v>0</v>
      </c>
      <c r="Y134" s="46" t="s">
        <v>7</v>
      </c>
      <c r="Z134" s="15"/>
    </row>
    <row r="135" spans="1:26" ht="63.75">
      <c r="A135" s="67" t="s">
        <v>627</v>
      </c>
      <c r="B135" s="11" t="s">
        <v>73</v>
      </c>
      <c r="C135" s="34" t="s">
        <v>74</v>
      </c>
      <c r="D135" s="12" t="s">
        <v>1047</v>
      </c>
      <c r="E135" s="61">
        <f t="shared" si="8"/>
        <v>40192.263708066697</v>
      </c>
      <c r="F135" s="26">
        <f t="shared" si="7"/>
        <v>40192.263708066697</v>
      </c>
      <c r="G135" s="55">
        <v>0</v>
      </c>
      <c r="H135" s="55">
        <v>0</v>
      </c>
      <c r="I135" s="13">
        <v>0</v>
      </c>
      <c r="J135" s="26">
        <v>0</v>
      </c>
      <c r="K135" s="13">
        <v>40192.263708066697</v>
      </c>
      <c r="L135" s="26">
        <v>0</v>
      </c>
      <c r="M135" s="26"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v>0</v>
      </c>
      <c r="S135" s="26">
        <v>0</v>
      </c>
      <c r="T135" s="26">
        <v>0</v>
      </c>
      <c r="U135" s="26">
        <v>0</v>
      </c>
      <c r="V135" s="26">
        <v>0</v>
      </c>
      <c r="W135" s="26">
        <v>0</v>
      </c>
      <c r="X135" s="26">
        <v>0</v>
      </c>
      <c r="Y135" s="46" t="s">
        <v>7</v>
      </c>
      <c r="Z135" s="15"/>
    </row>
    <row r="136" spans="1:26" ht="51">
      <c r="A136" s="67" t="s">
        <v>628</v>
      </c>
      <c r="B136" s="11" t="s">
        <v>75</v>
      </c>
      <c r="C136" s="34" t="s">
        <v>76</v>
      </c>
      <c r="D136" s="12" t="s">
        <v>510</v>
      </c>
      <c r="E136" s="61">
        <f t="shared" si="8"/>
        <v>668.65383291365094</v>
      </c>
      <c r="F136" s="26">
        <f t="shared" si="7"/>
        <v>668.65383291365094</v>
      </c>
      <c r="G136" s="55">
        <v>0</v>
      </c>
      <c r="H136" s="55">
        <v>0</v>
      </c>
      <c r="I136" s="13">
        <v>0</v>
      </c>
      <c r="J136" s="26">
        <v>0</v>
      </c>
      <c r="K136" s="13">
        <v>668.65383291365094</v>
      </c>
      <c r="L136" s="26">
        <v>0</v>
      </c>
      <c r="M136" s="26"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v>0</v>
      </c>
      <c r="S136" s="26">
        <v>0</v>
      </c>
      <c r="T136" s="26">
        <v>0</v>
      </c>
      <c r="U136" s="26">
        <v>0</v>
      </c>
      <c r="V136" s="26">
        <v>0</v>
      </c>
      <c r="W136" s="26">
        <v>0</v>
      </c>
      <c r="X136" s="26">
        <v>0</v>
      </c>
      <c r="Y136" s="46" t="s">
        <v>7</v>
      </c>
      <c r="Z136" s="15"/>
    </row>
    <row r="137" spans="1:26" ht="89.25">
      <c r="A137" s="67" t="s">
        <v>629</v>
      </c>
      <c r="B137" s="11" t="s">
        <v>77</v>
      </c>
      <c r="C137" s="25" t="s">
        <v>457</v>
      </c>
      <c r="D137" s="12" t="s">
        <v>510</v>
      </c>
      <c r="E137" s="61">
        <f t="shared" si="8"/>
        <v>13701.732477061862</v>
      </c>
      <c r="F137" s="26">
        <f t="shared" si="7"/>
        <v>13701.732477061862</v>
      </c>
      <c r="G137" s="55">
        <v>0</v>
      </c>
      <c r="H137" s="55">
        <v>0</v>
      </c>
      <c r="I137" s="13">
        <v>0</v>
      </c>
      <c r="J137" s="26">
        <v>0</v>
      </c>
      <c r="K137" s="13">
        <f>13514.5622895498+187.170187512061</f>
        <v>13701.732477061862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0</v>
      </c>
      <c r="S137" s="26">
        <v>0</v>
      </c>
      <c r="T137" s="26">
        <v>0</v>
      </c>
      <c r="U137" s="26">
        <v>0</v>
      </c>
      <c r="V137" s="26">
        <v>0</v>
      </c>
      <c r="W137" s="26">
        <v>0</v>
      </c>
      <c r="X137" s="26">
        <v>0</v>
      </c>
      <c r="Y137" s="46" t="s">
        <v>7</v>
      </c>
      <c r="Z137" s="15"/>
    </row>
    <row r="138" spans="1:26" ht="51">
      <c r="A138" s="67" t="s">
        <v>630</v>
      </c>
      <c r="B138" s="11" t="s">
        <v>78</v>
      </c>
      <c r="C138" s="11" t="s">
        <v>79</v>
      </c>
      <c r="D138" s="12" t="s">
        <v>510</v>
      </c>
      <c r="E138" s="61">
        <f t="shared" si="8"/>
        <v>1759.2119643657168</v>
      </c>
      <c r="F138" s="26">
        <f t="shared" si="7"/>
        <v>1759.2119643657168</v>
      </c>
      <c r="G138" s="55">
        <v>0</v>
      </c>
      <c r="H138" s="55">
        <v>0</v>
      </c>
      <c r="I138" s="13">
        <v>0</v>
      </c>
      <c r="J138" s="26">
        <v>0</v>
      </c>
      <c r="K138" s="13">
        <v>1759.2119643657168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0</v>
      </c>
      <c r="S138" s="26">
        <v>0</v>
      </c>
      <c r="T138" s="26">
        <v>0</v>
      </c>
      <c r="U138" s="26">
        <v>0</v>
      </c>
      <c r="V138" s="26">
        <v>0</v>
      </c>
      <c r="W138" s="26">
        <v>0</v>
      </c>
      <c r="X138" s="26">
        <v>0</v>
      </c>
      <c r="Y138" s="46" t="s">
        <v>7</v>
      </c>
      <c r="Z138" s="15"/>
    </row>
    <row r="139" spans="1:26" ht="51">
      <c r="A139" s="67" t="s">
        <v>631</v>
      </c>
      <c r="B139" s="11" t="s">
        <v>80</v>
      </c>
      <c r="C139" s="11" t="s">
        <v>81</v>
      </c>
      <c r="D139" s="12" t="s">
        <v>510</v>
      </c>
      <c r="E139" s="61">
        <f t="shared" si="8"/>
        <v>4717.1744012805839</v>
      </c>
      <c r="F139" s="26">
        <f t="shared" ref="F139" si="9">I139+J139+K139+L139+M139+N139+O139+P139+Q139+R139+S139+T139+U139+V139+W139+X139</f>
        <v>4717.1744012805839</v>
      </c>
      <c r="G139" s="55">
        <v>0</v>
      </c>
      <c r="H139" s="55">
        <v>0</v>
      </c>
      <c r="I139" s="13">
        <v>0</v>
      </c>
      <c r="J139" s="26">
        <v>0</v>
      </c>
      <c r="K139" s="13">
        <v>4717.1744012805839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6">
        <v>0</v>
      </c>
      <c r="T139" s="26">
        <v>0</v>
      </c>
      <c r="U139" s="26">
        <v>0</v>
      </c>
      <c r="V139" s="26">
        <v>0</v>
      </c>
      <c r="W139" s="26">
        <v>0</v>
      </c>
      <c r="X139" s="26">
        <v>0</v>
      </c>
      <c r="Y139" s="46" t="s">
        <v>7</v>
      </c>
      <c r="Z139" s="15"/>
    </row>
    <row r="140" spans="1:26" ht="51">
      <c r="A140" s="67" t="s">
        <v>632</v>
      </c>
      <c r="B140" s="11" t="s">
        <v>82</v>
      </c>
      <c r="C140" s="11" t="s">
        <v>83</v>
      </c>
      <c r="D140" s="12" t="s">
        <v>510</v>
      </c>
      <c r="E140" s="61">
        <f t="shared" si="8"/>
        <v>46.322163584655492</v>
      </c>
      <c r="F140" s="26">
        <f>I140+J140+K140+L140+M140+N140+O140+P140+Q140+R140+S140+T140+U140+V140+W140+X140</f>
        <v>46.322163584655492</v>
      </c>
      <c r="G140" s="55">
        <v>0</v>
      </c>
      <c r="H140" s="55">
        <v>0</v>
      </c>
      <c r="I140" s="13">
        <v>0</v>
      </c>
      <c r="J140" s="26">
        <v>0</v>
      </c>
      <c r="K140" s="13">
        <v>46.322163584655492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0</v>
      </c>
      <c r="R140" s="26">
        <v>0</v>
      </c>
      <c r="S140" s="26">
        <v>0</v>
      </c>
      <c r="T140" s="26">
        <v>0</v>
      </c>
      <c r="U140" s="26">
        <v>0</v>
      </c>
      <c r="V140" s="26">
        <v>0</v>
      </c>
      <c r="W140" s="26">
        <v>0</v>
      </c>
      <c r="X140" s="26">
        <v>0</v>
      </c>
      <c r="Y140" s="46" t="s">
        <v>7</v>
      </c>
      <c r="Z140" s="15"/>
    </row>
    <row r="141" spans="1:26" ht="51">
      <c r="A141" s="67" t="s">
        <v>633</v>
      </c>
      <c r="B141" s="11" t="s">
        <v>84</v>
      </c>
      <c r="C141" s="11" t="s">
        <v>85</v>
      </c>
      <c r="D141" s="12" t="s">
        <v>510</v>
      </c>
      <c r="E141" s="61">
        <f t="shared" si="8"/>
        <v>2294.7728467676202</v>
      </c>
      <c r="F141" s="26">
        <f t="shared" ref="F141:F156" si="10">I141+J141+K141+L141+M141+N141+O141+P141+Q141+R141+S141+T141+U141+V141+W141+X141</f>
        <v>2294.7728467676202</v>
      </c>
      <c r="G141" s="55">
        <v>0</v>
      </c>
      <c r="H141" s="55">
        <v>0</v>
      </c>
      <c r="I141" s="13">
        <v>0</v>
      </c>
      <c r="J141" s="26">
        <v>0</v>
      </c>
      <c r="K141" s="13">
        <v>2294.7728467676202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0</v>
      </c>
      <c r="T141" s="26">
        <v>0</v>
      </c>
      <c r="U141" s="26">
        <v>0</v>
      </c>
      <c r="V141" s="26">
        <v>0</v>
      </c>
      <c r="W141" s="26">
        <v>0</v>
      </c>
      <c r="X141" s="26">
        <v>0</v>
      </c>
      <c r="Y141" s="46" t="s">
        <v>7</v>
      </c>
      <c r="Z141" s="15"/>
    </row>
    <row r="142" spans="1:26" ht="51">
      <c r="A142" s="67" t="s">
        <v>634</v>
      </c>
      <c r="B142" s="11" t="s">
        <v>87</v>
      </c>
      <c r="C142" s="11" t="s">
        <v>86</v>
      </c>
      <c r="D142" s="12" t="s">
        <v>1047</v>
      </c>
      <c r="E142" s="61">
        <f t="shared" si="8"/>
        <v>8945.2209723537635</v>
      </c>
      <c r="F142" s="26">
        <f t="shared" si="10"/>
        <v>8945.2209723537635</v>
      </c>
      <c r="G142" s="55">
        <v>0</v>
      </c>
      <c r="H142" s="55">
        <v>0</v>
      </c>
      <c r="I142" s="13">
        <v>0</v>
      </c>
      <c r="J142" s="26">
        <v>0</v>
      </c>
      <c r="K142" s="26">
        <v>0</v>
      </c>
      <c r="L142" s="13">
        <f>8546.67465914385+398.546313209914</f>
        <v>8945.2209723537635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0</v>
      </c>
      <c r="S142" s="26">
        <v>0</v>
      </c>
      <c r="T142" s="26">
        <v>0</v>
      </c>
      <c r="U142" s="26">
        <v>0</v>
      </c>
      <c r="V142" s="26">
        <v>0</v>
      </c>
      <c r="W142" s="26">
        <v>0</v>
      </c>
      <c r="X142" s="26">
        <v>0</v>
      </c>
      <c r="Y142" s="46" t="s">
        <v>7</v>
      </c>
      <c r="Z142" s="15"/>
    </row>
    <row r="143" spans="1:26" ht="51">
      <c r="A143" s="67" t="s">
        <v>635</v>
      </c>
      <c r="B143" s="11" t="s">
        <v>88</v>
      </c>
      <c r="C143" s="11" t="s">
        <v>89</v>
      </c>
      <c r="D143" s="12" t="s">
        <v>1047</v>
      </c>
      <c r="E143" s="61">
        <f t="shared" si="8"/>
        <v>518.4908832716086</v>
      </c>
      <c r="F143" s="26">
        <f t="shared" si="10"/>
        <v>518.4908832716086</v>
      </c>
      <c r="G143" s="55">
        <v>0</v>
      </c>
      <c r="H143" s="55">
        <v>0</v>
      </c>
      <c r="I143" s="13">
        <v>0</v>
      </c>
      <c r="J143" s="26">
        <v>0</v>
      </c>
      <c r="K143" s="26">
        <v>0</v>
      </c>
      <c r="L143" s="13">
        <v>518.4908832716086</v>
      </c>
      <c r="M143" s="26">
        <v>0</v>
      </c>
      <c r="N143" s="26">
        <v>0</v>
      </c>
      <c r="O143" s="26">
        <v>0</v>
      </c>
      <c r="P143" s="26">
        <v>0</v>
      </c>
      <c r="Q143" s="26">
        <v>0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26">
        <v>0</v>
      </c>
      <c r="Y143" s="46" t="s">
        <v>7</v>
      </c>
      <c r="Z143" s="15"/>
    </row>
    <row r="144" spans="1:26" ht="165.75">
      <c r="A144" s="67" t="s">
        <v>636</v>
      </c>
      <c r="B144" s="11" t="s">
        <v>90</v>
      </c>
      <c r="C144" s="25" t="s">
        <v>91</v>
      </c>
      <c r="D144" s="12" t="s">
        <v>1047</v>
      </c>
      <c r="E144" s="61">
        <f t="shared" si="8"/>
        <v>38309.94966953955</v>
      </c>
      <c r="F144" s="26">
        <f t="shared" si="10"/>
        <v>38309.94966953955</v>
      </c>
      <c r="G144" s="55">
        <v>0</v>
      </c>
      <c r="H144" s="55">
        <v>0</v>
      </c>
      <c r="I144" s="13">
        <v>0</v>
      </c>
      <c r="J144" s="26">
        <v>0</v>
      </c>
      <c r="K144" s="26">
        <v>0</v>
      </c>
      <c r="L144" s="13">
        <v>38309.94966953955</v>
      </c>
      <c r="M144" s="26">
        <v>0</v>
      </c>
      <c r="N144" s="26">
        <v>0</v>
      </c>
      <c r="O144" s="26">
        <v>0</v>
      </c>
      <c r="P144" s="26">
        <v>0</v>
      </c>
      <c r="Q144" s="26">
        <v>0</v>
      </c>
      <c r="R144" s="26">
        <v>0</v>
      </c>
      <c r="S144" s="26">
        <v>0</v>
      </c>
      <c r="T144" s="26">
        <v>0</v>
      </c>
      <c r="U144" s="26">
        <v>0</v>
      </c>
      <c r="V144" s="26">
        <v>0</v>
      </c>
      <c r="W144" s="26">
        <v>0</v>
      </c>
      <c r="X144" s="26">
        <v>0</v>
      </c>
      <c r="Y144" s="46" t="s">
        <v>7</v>
      </c>
      <c r="Z144" s="15"/>
    </row>
    <row r="145" spans="1:26" ht="51">
      <c r="A145" s="67" t="s">
        <v>637</v>
      </c>
      <c r="B145" s="11" t="s">
        <v>92</v>
      </c>
      <c r="C145" s="34" t="s">
        <v>93</v>
      </c>
      <c r="D145" s="12" t="s">
        <v>1047</v>
      </c>
      <c r="E145" s="61">
        <f t="shared" si="8"/>
        <v>10364.527558362881</v>
      </c>
      <c r="F145" s="26">
        <f t="shared" si="10"/>
        <v>10364.527558362881</v>
      </c>
      <c r="G145" s="55">
        <v>0</v>
      </c>
      <c r="H145" s="55">
        <v>0</v>
      </c>
      <c r="I145" s="13">
        <v>0</v>
      </c>
      <c r="J145" s="26">
        <v>0</v>
      </c>
      <c r="K145" s="26">
        <v>0</v>
      </c>
      <c r="L145" s="13">
        <v>10364.527558362881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0</v>
      </c>
      <c r="S145" s="26">
        <v>0</v>
      </c>
      <c r="T145" s="26">
        <v>0</v>
      </c>
      <c r="U145" s="26">
        <v>0</v>
      </c>
      <c r="V145" s="26">
        <v>0</v>
      </c>
      <c r="W145" s="26">
        <v>0</v>
      </c>
      <c r="X145" s="26">
        <v>0</v>
      </c>
      <c r="Y145" s="46" t="s">
        <v>7</v>
      </c>
      <c r="Z145" s="15"/>
    </row>
    <row r="146" spans="1:26" ht="63.75">
      <c r="A146" s="67" t="s">
        <v>638</v>
      </c>
      <c r="B146" s="11" t="s">
        <v>94</v>
      </c>
      <c r="C146" s="11" t="s">
        <v>95</v>
      </c>
      <c r="D146" s="12" t="s">
        <v>1047</v>
      </c>
      <c r="E146" s="61">
        <f t="shared" si="8"/>
        <v>6346.4756904782816</v>
      </c>
      <c r="F146" s="26">
        <f t="shared" si="10"/>
        <v>6346.4756904782816</v>
      </c>
      <c r="G146" s="55">
        <v>0</v>
      </c>
      <c r="H146" s="55">
        <v>0</v>
      </c>
      <c r="I146" s="13">
        <v>0</v>
      </c>
      <c r="J146" s="26">
        <v>0</v>
      </c>
      <c r="K146" s="26">
        <v>0</v>
      </c>
      <c r="L146" s="13">
        <v>6346.4756904782816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6">
        <v>0</v>
      </c>
      <c r="T146" s="26">
        <v>0</v>
      </c>
      <c r="U146" s="26">
        <v>0</v>
      </c>
      <c r="V146" s="26">
        <v>0</v>
      </c>
      <c r="W146" s="26">
        <v>0</v>
      </c>
      <c r="X146" s="26">
        <v>0</v>
      </c>
      <c r="Y146" s="46" t="s">
        <v>7</v>
      </c>
      <c r="Z146" s="15"/>
    </row>
    <row r="147" spans="1:26" ht="102">
      <c r="A147" s="67" t="s">
        <v>639</v>
      </c>
      <c r="B147" s="11" t="s">
        <v>94</v>
      </c>
      <c r="C147" s="25" t="s">
        <v>96</v>
      </c>
      <c r="D147" s="12" t="s">
        <v>1047</v>
      </c>
      <c r="E147" s="61">
        <f t="shared" si="8"/>
        <v>14058.481048903664</v>
      </c>
      <c r="F147" s="26">
        <f t="shared" si="10"/>
        <v>14058.481048903664</v>
      </c>
      <c r="G147" s="55">
        <v>0</v>
      </c>
      <c r="H147" s="55">
        <v>0</v>
      </c>
      <c r="I147" s="13">
        <v>0</v>
      </c>
      <c r="J147" s="26">
        <v>0</v>
      </c>
      <c r="K147" s="26">
        <v>0</v>
      </c>
      <c r="L147" s="13">
        <v>14058.481048903664</v>
      </c>
      <c r="M147" s="26">
        <v>0</v>
      </c>
      <c r="N147" s="26">
        <v>0</v>
      </c>
      <c r="O147" s="26">
        <v>0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6">
        <v>0</v>
      </c>
      <c r="W147" s="26">
        <v>0</v>
      </c>
      <c r="X147" s="26">
        <v>0</v>
      </c>
      <c r="Y147" s="46" t="s">
        <v>7</v>
      </c>
      <c r="Z147" s="15"/>
    </row>
    <row r="148" spans="1:26" ht="51">
      <c r="A148" s="67" t="s">
        <v>640</v>
      </c>
      <c r="B148" s="11" t="s">
        <v>97</v>
      </c>
      <c r="C148" s="11" t="s">
        <v>98</v>
      </c>
      <c r="D148" s="12" t="s">
        <v>1047</v>
      </c>
      <c r="E148" s="61">
        <f t="shared" si="8"/>
        <v>7104.5093872405459</v>
      </c>
      <c r="F148" s="26">
        <f t="shared" si="10"/>
        <v>7104.5093872405459</v>
      </c>
      <c r="G148" s="55">
        <v>0</v>
      </c>
      <c r="H148" s="55">
        <v>0</v>
      </c>
      <c r="I148" s="13">
        <v>0</v>
      </c>
      <c r="J148" s="26">
        <v>0</v>
      </c>
      <c r="K148" s="26">
        <v>0</v>
      </c>
      <c r="L148" s="13">
        <v>7104.5093872405459</v>
      </c>
      <c r="M148" s="26">
        <v>0</v>
      </c>
      <c r="N148" s="26">
        <v>0</v>
      </c>
      <c r="O148" s="26">
        <v>0</v>
      </c>
      <c r="P148" s="26">
        <v>0</v>
      </c>
      <c r="Q148" s="26">
        <v>0</v>
      </c>
      <c r="R148" s="26">
        <v>0</v>
      </c>
      <c r="S148" s="26">
        <v>0</v>
      </c>
      <c r="T148" s="26">
        <v>0</v>
      </c>
      <c r="U148" s="26">
        <v>0</v>
      </c>
      <c r="V148" s="26">
        <v>0</v>
      </c>
      <c r="W148" s="26">
        <v>0</v>
      </c>
      <c r="X148" s="26">
        <v>0</v>
      </c>
      <c r="Y148" s="46" t="s">
        <v>7</v>
      </c>
      <c r="Z148" s="15"/>
    </row>
    <row r="149" spans="1:26" ht="51">
      <c r="A149" s="67" t="s">
        <v>641</v>
      </c>
      <c r="B149" s="11" t="s">
        <v>99</v>
      </c>
      <c r="C149" s="11" t="s">
        <v>100</v>
      </c>
      <c r="D149" s="12" t="s">
        <v>1047</v>
      </c>
      <c r="E149" s="61">
        <f t="shared" si="8"/>
        <v>873.30558263506259</v>
      </c>
      <c r="F149" s="26">
        <f t="shared" si="10"/>
        <v>873.30558263506259</v>
      </c>
      <c r="G149" s="55">
        <v>0</v>
      </c>
      <c r="H149" s="55">
        <v>0</v>
      </c>
      <c r="I149" s="13">
        <v>0</v>
      </c>
      <c r="J149" s="26">
        <v>0</v>
      </c>
      <c r="K149" s="26">
        <v>0</v>
      </c>
      <c r="L149" s="13">
        <v>873.30558263506259</v>
      </c>
      <c r="M149" s="26">
        <v>0</v>
      </c>
      <c r="N149" s="26">
        <v>0</v>
      </c>
      <c r="O149" s="26">
        <v>0</v>
      </c>
      <c r="P149" s="26">
        <v>0</v>
      </c>
      <c r="Q149" s="26">
        <v>0</v>
      </c>
      <c r="R149" s="26">
        <v>0</v>
      </c>
      <c r="S149" s="26">
        <v>0</v>
      </c>
      <c r="T149" s="26">
        <v>0</v>
      </c>
      <c r="U149" s="26">
        <v>0</v>
      </c>
      <c r="V149" s="26">
        <v>0</v>
      </c>
      <c r="W149" s="26">
        <v>0</v>
      </c>
      <c r="X149" s="26">
        <v>0</v>
      </c>
      <c r="Y149" s="46" t="s">
        <v>7</v>
      </c>
      <c r="Z149" s="15"/>
    </row>
    <row r="150" spans="1:26" ht="51">
      <c r="A150" s="67" t="s">
        <v>642</v>
      </c>
      <c r="B150" s="11" t="s">
        <v>101</v>
      </c>
      <c r="C150" s="11" t="s">
        <v>102</v>
      </c>
      <c r="D150" s="12" t="s">
        <v>1047</v>
      </c>
      <c r="E150" s="61">
        <f t="shared" si="8"/>
        <v>1701.6635622045155</v>
      </c>
      <c r="F150" s="26">
        <f t="shared" si="10"/>
        <v>1701.6635622045155</v>
      </c>
      <c r="G150" s="55">
        <v>0</v>
      </c>
      <c r="H150" s="55">
        <v>0</v>
      </c>
      <c r="I150" s="13">
        <v>0</v>
      </c>
      <c r="J150" s="26">
        <v>0</v>
      </c>
      <c r="K150" s="26">
        <v>0</v>
      </c>
      <c r="L150" s="13">
        <v>1701.6635622045155</v>
      </c>
      <c r="M150" s="26">
        <v>0</v>
      </c>
      <c r="N150" s="26">
        <v>0</v>
      </c>
      <c r="O150" s="26">
        <v>0</v>
      </c>
      <c r="P150" s="26">
        <v>0</v>
      </c>
      <c r="Q150" s="26">
        <v>0</v>
      </c>
      <c r="R150" s="26">
        <v>0</v>
      </c>
      <c r="S150" s="26">
        <v>0</v>
      </c>
      <c r="T150" s="26">
        <v>0</v>
      </c>
      <c r="U150" s="26">
        <v>0</v>
      </c>
      <c r="V150" s="26">
        <v>0</v>
      </c>
      <c r="W150" s="26">
        <v>0</v>
      </c>
      <c r="X150" s="26">
        <v>0</v>
      </c>
      <c r="Y150" s="46" t="s">
        <v>7</v>
      </c>
      <c r="Z150" s="15"/>
    </row>
    <row r="151" spans="1:26" ht="153">
      <c r="A151" s="67" t="s">
        <v>643</v>
      </c>
      <c r="B151" s="11" t="s">
        <v>103</v>
      </c>
      <c r="C151" s="25" t="s">
        <v>104</v>
      </c>
      <c r="D151" s="12" t="s">
        <v>1047</v>
      </c>
      <c r="E151" s="61">
        <f t="shared" si="8"/>
        <v>36054.221397746551</v>
      </c>
      <c r="F151" s="26">
        <f t="shared" si="10"/>
        <v>36054.221397746551</v>
      </c>
      <c r="G151" s="55">
        <v>0</v>
      </c>
      <c r="H151" s="55">
        <v>0</v>
      </c>
      <c r="I151" s="13">
        <v>0</v>
      </c>
      <c r="J151" s="26">
        <v>0</v>
      </c>
      <c r="K151" s="26">
        <v>0</v>
      </c>
      <c r="L151" s="13">
        <v>36054.221397746551</v>
      </c>
      <c r="M151" s="26">
        <v>0</v>
      </c>
      <c r="N151" s="26">
        <v>0</v>
      </c>
      <c r="O151" s="26">
        <v>0</v>
      </c>
      <c r="P151" s="26">
        <v>0</v>
      </c>
      <c r="Q151" s="26">
        <v>0</v>
      </c>
      <c r="R151" s="26">
        <v>0</v>
      </c>
      <c r="S151" s="26">
        <v>0</v>
      </c>
      <c r="T151" s="26">
        <v>0</v>
      </c>
      <c r="U151" s="26">
        <v>0</v>
      </c>
      <c r="V151" s="26">
        <v>0</v>
      </c>
      <c r="W151" s="26">
        <v>0</v>
      </c>
      <c r="X151" s="26">
        <v>0</v>
      </c>
      <c r="Y151" s="46" t="s">
        <v>7</v>
      </c>
      <c r="Z151" s="15"/>
    </row>
    <row r="152" spans="1:26" ht="51">
      <c r="A152" s="67" t="s">
        <v>644</v>
      </c>
      <c r="B152" s="11" t="s">
        <v>105</v>
      </c>
      <c r="C152" s="11" t="s">
        <v>106</v>
      </c>
      <c r="D152" s="12" t="s">
        <v>1047</v>
      </c>
      <c r="E152" s="61">
        <f t="shared" si="8"/>
        <v>6723.154247263592</v>
      </c>
      <c r="F152" s="26">
        <f t="shared" si="10"/>
        <v>6723.154247263592</v>
      </c>
      <c r="G152" s="55">
        <v>0</v>
      </c>
      <c r="H152" s="55">
        <v>0</v>
      </c>
      <c r="I152" s="13">
        <v>0</v>
      </c>
      <c r="J152" s="26">
        <v>0</v>
      </c>
      <c r="K152" s="26">
        <v>0</v>
      </c>
      <c r="L152" s="13">
        <v>6723.154247263592</v>
      </c>
      <c r="M152" s="26">
        <v>0</v>
      </c>
      <c r="N152" s="26">
        <v>0</v>
      </c>
      <c r="O152" s="26">
        <v>0</v>
      </c>
      <c r="P152" s="26">
        <v>0</v>
      </c>
      <c r="Q152" s="26">
        <v>0</v>
      </c>
      <c r="R152" s="26">
        <v>0</v>
      </c>
      <c r="S152" s="26">
        <v>0</v>
      </c>
      <c r="T152" s="26">
        <v>0</v>
      </c>
      <c r="U152" s="26">
        <v>0</v>
      </c>
      <c r="V152" s="26">
        <v>0</v>
      </c>
      <c r="W152" s="26">
        <v>0</v>
      </c>
      <c r="X152" s="26">
        <v>0</v>
      </c>
      <c r="Y152" s="46" t="s">
        <v>7</v>
      </c>
      <c r="Z152" s="15"/>
    </row>
    <row r="153" spans="1:26" ht="51">
      <c r="A153" s="67" t="s">
        <v>645</v>
      </c>
      <c r="B153" s="11" t="s">
        <v>107</v>
      </c>
      <c r="C153" s="11" t="s">
        <v>108</v>
      </c>
      <c r="D153" s="12" t="s">
        <v>510</v>
      </c>
      <c r="E153" s="61">
        <f t="shared" si="8"/>
        <v>14182.470110636801</v>
      </c>
      <c r="F153" s="26">
        <f t="shared" si="10"/>
        <v>14182.470110636801</v>
      </c>
      <c r="G153" s="55">
        <v>0</v>
      </c>
      <c r="H153" s="55">
        <v>0</v>
      </c>
      <c r="I153" s="13">
        <v>0</v>
      </c>
      <c r="J153" s="26">
        <v>0</v>
      </c>
      <c r="K153" s="26">
        <v>0</v>
      </c>
      <c r="L153" s="13">
        <v>14182.470110636801</v>
      </c>
      <c r="M153" s="26">
        <v>0</v>
      </c>
      <c r="N153" s="26">
        <v>0</v>
      </c>
      <c r="O153" s="26">
        <v>0</v>
      </c>
      <c r="P153" s="26">
        <v>0</v>
      </c>
      <c r="Q153" s="26">
        <v>0</v>
      </c>
      <c r="R153" s="26">
        <v>0</v>
      </c>
      <c r="S153" s="26">
        <v>0</v>
      </c>
      <c r="T153" s="26">
        <v>0</v>
      </c>
      <c r="U153" s="26">
        <v>0</v>
      </c>
      <c r="V153" s="26">
        <v>0</v>
      </c>
      <c r="W153" s="26">
        <v>0</v>
      </c>
      <c r="X153" s="26">
        <v>0</v>
      </c>
      <c r="Y153" s="46" t="s">
        <v>7</v>
      </c>
      <c r="Z153" s="15"/>
    </row>
    <row r="154" spans="1:26" ht="51">
      <c r="A154" s="67" t="s">
        <v>646</v>
      </c>
      <c r="B154" s="11" t="s">
        <v>109</v>
      </c>
      <c r="C154" s="11" t="s">
        <v>110</v>
      </c>
      <c r="D154" s="12" t="s">
        <v>510</v>
      </c>
      <c r="E154" s="61">
        <f t="shared" si="8"/>
        <v>5047.9556708126884</v>
      </c>
      <c r="F154" s="26">
        <f t="shared" si="10"/>
        <v>5047.9556708126884</v>
      </c>
      <c r="G154" s="55">
        <v>0</v>
      </c>
      <c r="H154" s="55">
        <v>0</v>
      </c>
      <c r="I154" s="13">
        <v>0</v>
      </c>
      <c r="J154" s="26">
        <v>0</v>
      </c>
      <c r="K154" s="26">
        <v>0</v>
      </c>
      <c r="L154" s="13">
        <v>5047.9556708126884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</v>
      </c>
      <c r="S154" s="26">
        <v>0</v>
      </c>
      <c r="T154" s="26">
        <v>0</v>
      </c>
      <c r="U154" s="26">
        <v>0</v>
      </c>
      <c r="V154" s="26">
        <v>0</v>
      </c>
      <c r="W154" s="26">
        <v>0</v>
      </c>
      <c r="X154" s="26">
        <v>0</v>
      </c>
      <c r="Y154" s="46" t="s">
        <v>7</v>
      </c>
      <c r="Z154" s="15"/>
    </row>
    <row r="155" spans="1:26" ht="51">
      <c r="A155" s="67" t="s">
        <v>647</v>
      </c>
      <c r="B155" s="11" t="s">
        <v>97</v>
      </c>
      <c r="C155" s="11" t="s">
        <v>111</v>
      </c>
      <c r="D155" s="12" t="s">
        <v>510</v>
      </c>
      <c r="E155" s="61">
        <f t="shared" si="8"/>
        <v>15800.354958741122</v>
      </c>
      <c r="F155" s="26">
        <f t="shared" si="10"/>
        <v>15800.354958741122</v>
      </c>
      <c r="G155" s="55">
        <v>0</v>
      </c>
      <c r="H155" s="55">
        <v>0</v>
      </c>
      <c r="I155" s="13">
        <v>0</v>
      </c>
      <c r="J155" s="26">
        <v>0</v>
      </c>
      <c r="K155" s="26">
        <v>0</v>
      </c>
      <c r="L155" s="13">
        <v>15800.354958741122</v>
      </c>
      <c r="M155" s="26">
        <v>0</v>
      </c>
      <c r="N155" s="26">
        <v>0</v>
      </c>
      <c r="O155" s="26">
        <v>0</v>
      </c>
      <c r="P155" s="26">
        <v>0</v>
      </c>
      <c r="Q155" s="26">
        <v>0</v>
      </c>
      <c r="R155" s="26">
        <v>0</v>
      </c>
      <c r="S155" s="26">
        <v>0</v>
      </c>
      <c r="T155" s="26">
        <v>0</v>
      </c>
      <c r="U155" s="26">
        <v>0</v>
      </c>
      <c r="V155" s="26">
        <v>0</v>
      </c>
      <c r="W155" s="26">
        <v>0</v>
      </c>
      <c r="X155" s="26">
        <v>0</v>
      </c>
      <c r="Y155" s="46" t="s">
        <v>7</v>
      </c>
      <c r="Z155" s="15"/>
    </row>
    <row r="156" spans="1:26" ht="51">
      <c r="A156" s="67" t="s">
        <v>648</v>
      </c>
      <c r="B156" s="11" t="s">
        <v>112</v>
      </c>
      <c r="C156" s="11" t="s">
        <v>113</v>
      </c>
      <c r="D156" s="12" t="s">
        <v>510</v>
      </c>
      <c r="E156" s="61">
        <f t="shared" si="8"/>
        <v>1014.6367839050756</v>
      </c>
      <c r="F156" s="26">
        <f t="shared" si="10"/>
        <v>1014.6367839050756</v>
      </c>
      <c r="G156" s="55">
        <v>0</v>
      </c>
      <c r="H156" s="55">
        <v>0</v>
      </c>
      <c r="I156" s="13">
        <v>0</v>
      </c>
      <c r="J156" s="26">
        <v>0</v>
      </c>
      <c r="K156" s="26">
        <v>0</v>
      </c>
      <c r="L156" s="13">
        <v>1014.6367839050756</v>
      </c>
      <c r="M156" s="26">
        <v>0</v>
      </c>
      <c r="N156" s="26">
        <v>0</v>
      </c>
      <c r="O156" s="26">
        <v>0</v>
      </c>
      <c r="P156" s="26">
        <v>0</v>
      </c>
      <c r="Q156" s="26">
        <v>0</v>
      </c>
      <c r="R156" s="26">
        <v>0</v>
      </c>
      <c r="S156" s="26">
        <v>0</v>
      </c>
      <c r="T156" s="26">
        <v>0</v>
      </c>
      <c r="U156" s="26">
        <v>0</v>
      </c>
      <c r="V156" s="26">
        <v>0</v>
      </c>
      <c r="W156" s="26">
        <v>0</v>
      </c>
      <c r="X156" s="26">
        <v>0</v>
      </c>
      <c r="Y156" s="46" t="s">
        <v>7</v>
      </c>
      <c r="Z156" s="15"/>
    </row>
    <row r="157" spans="1:26" ht="51">
      <c r="A157" s="67" t="s">
        <v>649</v>
      </c>
      <c r="B157" s="11" t="s">
        <v>97</v>
      </c>
      <c r="C157" s="11" t="s">
        <v>114</v>
      </c>
      <c r="D157" s="12" t="s">
        <v>510</v>
      </c>
      <c r="E157" s="61">
        <f t="shared" si="8"/>
        <v>8300.1539815004853</v>
      </c>
      <c r="F157" s="26">
        <f>I157+J157+K157+L157+M157+N157+O157+P157+Q157+R157+S157+T157+U157+V157+W157+X157</f>
        <v>8300.1539815004853</v>
      </c>
      <c r="G157" s="55">
        <v>0</v>
      </c>
      <c r="H157" s="55">
        <v>0</v>
      </c>
      <c r="I157" s="13">
        <v>0</v>
      </c>
      <c r="J157" s="26">
        <v>0</v>
      </c>
      <c r="K157" s="26">
        <v>0</v>
      </c>
      <c r="L157" s="13">
        <f>8146.03184274767+85.7498766685821+68.372262084233</f>
        <v>8300.1539815004853</v>
      </c>
      <c r="M157" s="26">
        <v>0</v>
      </c>
      <c r="N157" s="26">
        <v>0</v>
      </c>
      <c r="O157" s="26">
        <v>0</v>
      </c>
      <c r="P157" s="26">
        <v>0</v>
      </c>
      <c r="Q157" s="26">
        <v>0</v>
      </c>
      <c r="R157" s="26">
        <v>0</v>
      </c>
      <c r="S157" s="26">
        <v>0</v>
      </c>
      <c r="T157" s="26">
        <v>0</v>
      </c>
      <c r="U157" s="26">
        <v>0</v>
      </c>
      <c r="V157" s="26">
        <v>0</v>
      </c>
      <c r="W157" s="26">
        <v>0</v>
      </c>
      <c r="X157" s="26">
        <v>0</v>
      </c>
      <c r="Y157" s="46" t="s">
        <v>7</v>
      </c>
      <c r="Z157" s="15"/>
    </row>
    <row r="158" spans="1:26" ht="51">
      <c r="A158" s="67" t="s">
        <v>650</v>
      </c>
      <c r="B158" s="11" t="s">
        <v>115</v>
      </c>
      <c r="C158" s="34" t="s">
        <v>116</v>
      </c>
      <c r="D158" s="12" t="s">
        <v>510</v>
      </c>
      <c r="E158" s="61">
        <f t="shared" si="8"/>
        <v>857.60278278898636</v>
      </c>
      <c r="F158" s="26">
        <f t="shared" ref="F158:F161" si="11">I158+J158+K158+L158+M158+N158+O158+P158+Q158+R158+S158+T158+U158+V158+W158+X158</f>
        <v>857.60278278898636</v>
      </c>
      <c r="G158" s="55">
        <v>0</v>
      </c>
      <c r="H158" s="55">
        <v>0</v>
      </c>
      <c r="I158" s="13">
        <v>0</v>
      </c>
      <c r="J158" s="26">
        <v>0</v>
      </c>
      <c r="K158" s="26">
        <v>0</v>
      </c>
      <c r="L158" s="13">
        <v>857.60278278898636</v>
      </c>
      <c r="M158" s="26">
        <v>0</v>
      </c>
      <c r="N158" s="26">
        <v>0</v>
      </c>
      <c r="O158" s="26">
        <v>0</v>
      </c>
      <c r="P158" s="26">
        <v>0</v>
      </c>
      <c r="Q158" s="26">
        <v>0</v>
      </c>
      <c r="R158" s="26">
        <v>0</v>
      </c>
      <c r="S158" s="26">
        <v>0</v>
      </c>
      <c r="T158" s="26">
        <v>0</v>
      </c>
      <c r="U158" s="26">
        <v>0</v>
      </c>
      <c r="V158" s="26">
        <v>0</v>
      </c>
      <c r="W158" s="26">
        <v>0</v>
      </c>
      <c r="X158" s="26">
        <v>0</v>
      </c>
      <c r="Y158" s="46" t="s">
        <v>7</v>
      </c>
      <c r="Z158" s="15"/>
    </row>
    <row r="159" spans="1:26" ht="63.75">
      <c r="A159" s="67" t="s">
        <v>651</v>
      </c>
      <c r="B159" s="11" t="s">
        <v>117</v>
      </c>
      <c r="C159" s="34" t="s">
        <v>118</v>
      </c>
      <c r="D159" s="12" t="s">
        <v>510</v>
      </c>
      <c r="E159" s="61">
        <f t="shared" si="8"/>
        <v>21991.04530021422</v>
      </c>
      <c r="F159" s="26">
        <f t="shared" si="11"/>
        <v>21991.04530021422</v>
      </c>
      <c r="G159" s="55">
        <v>0</v>
      </c>
      <c r="H159" s="55">
        <v>0</v>
      </c>
      <c r="I159" s="13">
        <v>0</v>
      </c>
      <c r="J159" s="26">
        <v>0</v>
      </c>
      <c r="K159" s="26">
        <v>0</v>
      </c>
      <c r="L159" s="13">
        <v>21991.04530021422</v>
      </c>
      <c r="M159" s="26">
        <v>0</v>
      </c>
      <c r="N159" s="26">
        <v>0</v>
      </c>
      <c r="O159" s="26">
        <v>0</v>
      </c>
      <c r="P159" s="26">
        <v>0</v>
      </c>
      <c r="Q159" s="26">
        <v>0</v>
      </c>
      <c r="R159" s="26">
        <v>0</v>
      </c>
      <c r="S159" s="26">
        <v>0</v>
      </c>
      <c r="T159" s="26">
        <v>0</v>
      </c>
      <c r="U159" s="26">
        <v>0</v>
      </c>
      <c r="V159" s="26">
        <v>0</v>
      </c>
      <c r="W159" s="26">
        <v>0</v>
      </c>
      <c r="X159" s="26">
        <v>0</v>
      </c>
      <c r="Y159" s="46" t="s">
        <v>7</v>
      </c>
      <c r="Z159" s="15"/>
    </row>
    <row r="160" spans="1:26" ht="51">
      <c r="A160" s="67" t="s">
        <v>652</v>
      </c>
      <c r="B160" s="11" t="s">
        <v>119</v>
      </c>
      <c r="C160" s="11" t="s">
        <v>120</v>
      </c>
      <c r="D160" s="12" t="s">
        <v>510</v>
      </c>
      <c r="E160" s="61">
        <f t="shared" si="8"/>
        <v>901.16476693494872</v>
      </c>
      <c r="F160" s="26">
        <f t="shared" si="11"/>
        <v>901.16476693494872</v>
      </c>
      <c r="G160" s="55">
        <v>0</v>
      </c>
      <c r="H160" s="55">
        <v>0</v>
      </c>
      <c r="I160" s="13">
        <v>0</v>
      </c>
      <c r="J160" s="26">
        <v>0</v>
      </c>
      <c r="K160" s="26">
        <v>0</v>
      </c>
      <c r="L160" s="13">
        <v>901.16476693494872</v>
      </c>
      <c r="M160" s="26">
        <v>0</v>
      </c>
      <c r="N160" s="26">
        <v>0</v>
      </c>
      <c r="O160" s="26">
        <v>0</v>
      </c>
      <c r="P160" s="26">
        <v>0</v>
      </c>
      <c r="Q160" s="26">
        <v>0</v>
      </c>
      <c r="R160" s="26">
        <v>0</v>
      </c>
      <c r="S160" s="26">
        <v>0</v>
      </c>
      <c r="T160" s="26">
        <v>0</v>
      </c>
      <c r="U160" s="26">
        <v>0</v>
      </c>
      <c r="V160" s="26">
        <v>0</v>
      </c>
      <c r="W160" s="26">
        <v>0</v>
      </c>
      <c r="X160" s="26">
        <v>0</v>
      </c>
      <c r="Y160" s="46" t="s">
        <v>7</v>
      </c>
      <c r="Z160" s="15"/>
    </row>
    <row r="161" spans="1:26" ht="114.75">
      <c r="A161" s="67" t="s">
        <v>653</v>
      </c>
      <c r="B161" s="11" t="s">
        <v>121</v>
      </c>
      <c r="C161" s="25" t="s">
        <v>122</v>
      </c>
      <c r="D161" s="12" t="s">
        <v>510</v>
      </c>
      <c r="E161" s="61">
        <f t="shared" si="8"/>
        <v>19820.695181626255</v>
      </c>
      <c r="F161" s="26">
        <f t="shared" si="11"/>
        <v>19820.695181626255</v>
      </c>
      <c r="G161" s="55">
        <v>0</v>
      </c>
      <c r="H161" s="55">
        <v>0</v>
      </c>
      <c r="I161" s="13">
        <v>0</v>
      </c>
      <c r="J161" s="26">
        <v>0</v>
      </c>
      <c r="K161" s="26">
        <v>0</v>
      </c>
      <c r="L161" s="13">
        <v>19820.695181626255</v>
      </c>
      <c r="M161" s="26">
        <v>0</v>
      </c>
      <c r="N161" s="26">
        <v>0</v>
      </c>
      <c r="O161" s="26">
        <v>0</v>
      </c>
      <c r="P161" s="26">
        <v>0</v>
      </c>
      <c r="Q161" s="26">
        <v>0</v>
      </c>
      <c r="R161" s="26">
        <v>0</v>
      </c>
      <c r="S161" s="26">
        <v>0</v>
      </c>
      <c r="T161" s="26">
        <v>0</v>
      </c>
      <c r="U161" s="26">
        <v>0</v>
      </c>
      <c r="V161" s="26">
        <v>0</v>
      </c>
      <c r="W161" s="26">
        <v>0</v>
      </c>
      <c r="X161" s="26">
        <v>0</v>
      </c>
      <c r="Y161" s="46" t="s">
        <v>7</v>
      </c>
      <c r="Z161" s="15"/>
    </row>
    <row r="162" spans="1:26" ht="51">
      <c r="A162" s="67" t="s">
        <v>654</v>
      </c>
      <c r="B162" s="11" t="s">
        <v>123</v>
      </c>
      <c r="C162" s="11" t="s">
        <v>124</v>
      </c>
      <c r="D162" s="12" t="s">
        <v>510</v>
      </c>
      <c r="E162" s="61">
        <f t="shared" si="8"/>
        <v>3457.1534876977253</v>
      </c>
      <c r="F162" s="26">
        <f>I162+J162+K162+L162+M162+N162+O162+P162+Q162+R162+S162+T162+U162+V162+W162+X162</f>
        <v>3457.1534876977253</v>
      </c>
      <c r="G162" s="55">
        <v>0</v>
      </c>
      <c r="H162" s="55">
        <v>0</v>
      </c>
      <c r="I162" s="13">
        <v>0</v>
      </c>
      <c r="J162" s="26">
        <v>0</v>
      </c>
      <c r="K162" s="26">
        <v>0</v>
      </c>
      <c r="L162" s="13">
        <v>3457.1534876977253</v>
      </c>
      <c r="M162" s="26">
        <v>0</v>
      </c>
      <c r="N162" s="26">
        <v>0</v>
      </c>
      <c r="O162" s="26">
        <v>0</v>
      </c>
      <c r="P162" s="26">
        <v>0</v>
      </c>
      <c r="Q162" s="26">
        <v>0</v>
      </c>
      <c r="R162" s="26">
        <v>0</v>
      </c>
      <c r="S162" s="26">
        <v>0</v>
      </c>
      <c r="T162" s="26">
        <v>0</v>
      </c>
      <c r="U162" s="26">
        <v>0</v>
      </c>
      <c r="V162" s="26">
        <v>0</v>
      </c>
      <c r="W162" s="26">
        <v>0</v>
      </c>
      <c r="X162" s="26">
        <v>0</v>
      </c>
      <c r="Y162" s="46" t="s">
        <v>7</v>
      </c>
      <c r="Z162" s="15"/>
    </row>
    <row r="163" spans="1:26" ht="51">
      <c r="A163" s="67" t="s">
        <v>655</v>
      </c>
      <c r="B163" s="11" t="s">
        <v>125</v>
      </c>
      <c r="C163" s="11" t="s">
        <v>126</v>
      </c>
      <c r="D163" s="12" t="s">
        <v>510</v>
      </c>
      <c r="E163" s="61">
        <f t="shared" si="8"/>
        <v>11942.288162262881</v>
      </c>
      <c r="F163" s="26">
        <f t="shared" ref="F163:F173" si="12">I163+J163+K163+L163+M163+N163+O163+P163+Q163+R163+S163+T163+U163+V163+W163+X163</f>
        <v>11942.288162262881</v>
      </c>
      <c r="G163" s="55">
        <v>0</v>
      </c>
      <c r="H163" s="55">
        <v>0</v>
      </c>
      <c r="I163" s="13">
        <v>0</v>
      </c>
      <c r="J163" s="26">
        <v>0</v>
      </c>
      <c r="K163" s="26">
        <v>0</v>
      </c>
      <c r="L163" s="13">
        <f>11746.0344470211+196.25371524178</f>
        <v>11942.288162262881</v>
      </c>
      <c r="M163" s="26">
        <v>0</v>
      </c>
      <c r="N163" s="26">
        <v>0</v>
      </c>
      <c r="O163" s="26">
        <v>0</v>
      </c>
      <c r="P163" s="26">
        <v>0</v>
      </c>
      <c r="Q163" s="26">
        <v>0</v>
      </c>
      <c r="R163" s="26">
        <v>0</v>
      </c>
      <c r="S163" s="26">
        <v>0</v>
      </c>
      <c r="T163" s="26">
        <v>0</v>
      </c>
      <c r="U163" s="26">
        <v>0</v>
      </c>
      <c r="V163" s="26">
        <v>0</v>
      </c>
      <c r="W163" s="26">
        <v>0</v>
      </c>
      <c r="X163" s="26">
        <v>0</v>
      </c>
      <c r="Y163" s="46" t="s">
        <v>7</v>
      </c>
      <c r="Z163" s="15"/>
    </row>
    <row r="164" spans="1:26" ht="51">
      <c r="A164" s="67" t="s">
        <v>656</v>
      </c>
      <c r="B164" s="11" t="s">
        <v>127</v>
      </c>
      <c r="C164" s="11" t="s">
        <v>128</v>
      </c>
      <c r="D164" s="12" t="s">
        <v>510</v>
      </c>
      <c r="E164" s="61">
        <f t="shared" si="8"/>
        <v>1487.7569770939995</v>
      </c>
      <c r="F164" s="26">
        <f t="shared" si="12"/>
        <v>1487.7569770939995</v>
      </c>
      <c r="G164" s="55">
        <v>0</v>
      </c>
      <c r="H164" s="55">
        <v>0</v>
      </c>
      <c r="I164" s="13">
        <v>0</v>
      </c>
      <c r="J164" s="26">
        <v>0</v>
      </c>
      <c r="K164" s="26">
        <v>0</v>
      </c>
      <c r="L164" s="13">
        <v>1487.7569770939995</v>
      </c>
      <c r="M164" s="26">
        <v>0</v>
      </c>
      <c r="N164" s="26">
        <v>0</v>
      </c>
      <c r="O164" s="26">
        <v>0</v>
      </c>
      <c r="P164" s="26">
        <v>0</v>
      </c>
      <c r="Q164" s="26">
        <v>0</v>
      </c>
      <c r="R164" s="26">
        <v>0</v>
      </c>
      <c r="S164" s="26">
        <v>0</v>
      </c>
      <c r="T164" s="26">
        <v>0</v>
      </c>
      <c r="U164" s="26">
        <v>0</v>
      </c>
      <c r="V164" s="26">
        <v>0</v>
      </c>
      <c r="W164" s="26">
        <v>0</v>
      </c>
      <c r="X164" s="26">
        <v>0</v>
      </c>
      <c r="Y164" s="46" t="s">
        <v>7</v>
      </c>
      <c r="Z164" s="15"/>
    </row>
    <row r="165" spans="1:26" ht="51">
      <c r="A165" s="67" t="s">
        <v>657</v>
      </c>
      <c r="B165" s="11" t="s">
        <v>129</v>
      </c>
      <c r="C165" s="11" t="s">
        <v>130</v>
      </c>
      <c r="D165" s="12" t="s">
        <v>510</v>
      </c>
      <c r="E165" s="61">
        <f t="shared" si="8"/>
        <v>2196.7218357848287</v>
      </c>
      <c r="F165" s="26">
        <f t="shared" si="12"/>
        <v>2196.7218357848287</v>
      </c>
      <c r="G165" s="55">
        <v>0</v>
      </c>
      <c r="H165" s="55">
        <v>0</v>
      </c>
      <c r="I165" s="13">
        <v>0</v>
      </c>
      <c r="J165" s="26">
        <v>0</v>
      </c>
      <c r="K165" s="26">
        <v>0</v>
      </c>
      <c r="L165" s="13">
        <v>2196.7218357848287</v>
      </c>
      <c r="M165" s="26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0</v>
      </c>
      <c r="S165" s="26">
        <v>0</v>
      </c>
      <c r="T165" s="26">
        <v>0</v>
      </c>
      <c r="U165" s="26">
        <v>0</v>
      </c>
      <c r="V165" s="26">
        <v>0</v>
      </c>
      <c r="W165" s="26">
        <v>0</v>
      </c>
      <c r="X165" s="26">
        <v>0</v>
      </c>
      <c r="Y165" s="46" t="s">
        <v>7</v>
      </c>
      <c r="Z165" s="15"/>
    </row>
    <row r="166" spans="1:26" ht="409.5" customHeight="1">
      <c r="A166" s="67" t="s">
        <v>658</v>
      </c>
      <c r="B166" s="11" t="s">
        <v>131</v>
      </c>
      <c r="C166" s="37" t="s">
        <v>132</v>
      </c>
      <c r="D166" s="12" t="s">
        <v>1047</v>
      </c>
      <c r="E166" s="61">
        <f t="shared" si="8"/>
        <v>130999.99999999999</v>
      </c>
      <c r="F166" s="26">
        <f t="shared" si="12"/>
        <v>130999.99999999999</v>
      </c>
      <c r="G166" s="55">
        <v>0</v>
      </c>
      <c r="H166" s="55">
        <v>0</v>
      </c>
      <c r="I166" s="13">
        <v>0</v>
      </c>
      <c r="J166" s="26">
        <v>0</v>
      </c>
      <c r="K166" s="26">
        <v>0</v>
      </c>
      <c r="L166" s="26">
        <v>0</v>
      </c>
      <c r="M166" s="13">
        <v>130999.99999999999</v>
      </c>
      <c r="N166" s="26">
        <v>0</v>
      </c>
      <c r="O166" s="26">
        <v>0</v>
      </c>
      <c r="P166" s="26">
        <v>0</v>
      </c>
      <c r="Q166" s="26">
        <v>0</v>
      </c>
      <c r="R166" s="26">
        <v>0</v>
      </c>
      <c r="S166" s="26">
        <v>0</v>
      </c>
      <c r="T166" s="26">
        <v>0</v>
      </c>
      <c r="U166" s="26">
        <v>0</v>
      </c>
      <c r="V166" s="26">
        <v>0</v>
      </c>
      <c r="W166" s="26">
        <v>0</v>
      </c>
      <c r="X166" s="26">
        <v>0</v>
      </c>
      <c r="Y166" s="46" t="s">
        <v>7</v>
      </c>
      <c r="Z166" s="15"/>
    </row>
    <row r="167" spans="1:26" ht="51">
      <c r="A167" s="67" t="s">
        <v>659</v>
      </c>
      <c r="B167" s="11" t="s">
        <v>133</v>
      </c>
      <c r="C167" s="25" t="s">
        <v>134</v>
      </c>
      <c r="D167" s="12" t="s">
        <v>510</v>
      </c>
      <c r="E167" s="61">
        <f t="shared" si="8"/>
        <v>11013.982205047136</v>
      </c>
      <c r="F167" s="26">
        <f t="shared" si="12"/>
        <v>11013.982205047136</v>
      </c>
      <c r="G167" s="55">
        <v>0</v>
      </c>
      <c r="H167" s="55">
        <v>0</v>
      </c>
      <c r="I167" s="13">
        <v>0</v>
      </c>
      <c r="J167" s="26">
        <v>0</v>
      </c>
      <c r="K167" s="26">
        <v>0</v>
      </c>
      <c r="L167" s="26">
        <v>0</v>
      </c>
      <c r="M167" s="13">
        <f>10902.0036610081+111.978544039036</f>
        <v>11013.982205047136</v>
      </c>
      <c r="N167" s="26">
        <v>0</v>
      </c>
      <c r="O167" s="26">
        <v>0</v>
      </c>
      <c r="P167" s="26">
        <v>0</v>
      </c>
      <c r="Q167" s="26">
        <v>0</v>
      </c>
      <c r="R167" s="26">
        <v>0</v>
      </c>
      <c r="S167" s="26">
        <v>0</v>
      </c>
      <c r="T167" s="26">
        <v>0</v>
      </c>
      <c r="U167" s="26">
        <v>0</v>
      </c>
      <c r="V167" s="26">
        <v>0</v>
      </c>
      <c r="W167" s="26">
        <v>0</v>
      </c>
      <c r="X167" s="26">
        <v>0</v>
      </c>
      <c r="Y167" s="46" t="s">
        <v>7</v>
      </c>
      <c r="Z167" s="15"/>
    </row>
    <row r="168" spans="1:26" ht="51">
      <c r="A168" s="67" t="s">
        <v>660</v>
      </c>
      <c r="B168" s="11" t="s">
        <v>137</v>
      </c>
      <c r="C168" s="11" t="s">
        <v>136</v>
      </c>
      <c r="D168" s="12" t="s">
        <v>510</v>
      </c>
      <c r="E168" s="61">
        <f t="shared" si="8"/>
        <v>3452.538394878974</v>
      </c>
      <c r="F168" s="26">
        <f t="shared" si="12"/>
        <v>3452.538394878974</v>
      </c>
      <c r="G168" s="55">
        <v>0</v>
      </c>
      <c r="H168" s="55">
        <v>0</v>
      </c>
      <c r="I168" s="13">
        <v>0</v>
      </c>
      <c r="J168" s="26">
        <v>0</v>
      </c>
      <c r="K168" s="26">
        <v>0</v>
      </c>
      <c r="L168" s="26">
        <v>0</v>
      </c>
      <c r="M168" s="13">
        <v>3452.538394878974</v>
      </c>
      <c r="N168" s="26">
        <v>0</v>
      </c>
      <c r="O168" s="26">
        <v>0</v>
      </c>
      <c r="P168" s="26">
        <v>0</v>
      </c>
      <c r="Q168" s="26">
        <v>0</v>
      </c>
      <c r="R168" s="26">
        <v>0</v>
      </c>
      <c r="S168" s="26">
        <v>0</v>
      </c>
      <c r="T168" s="26">
        <v>0</v>
      </c>
      <c r="U168" s="26">
        <v>0</v>
      </c>
      <c r="V168" s="26">
        <v>0</v>
      </c>
      <c r="W168" s="26">
        <v>0</v>
      </c>
      <c r="X168" s="26">
        <v>0</v>
      </c>
      <c r="Y168" s="46" t="s">
        <v>7</v>
      </c>
      <c r="Z168" s="15"/>
    </row>
    <row r="169" spans="1:26" ht="51">
      <c r="A169" s="67" t="s">
        <v>661</v>
      </c>
      <c r="B169" s="11" t="s">
        <v>138</v>
      </c>
      <c r="C169" s="11" t="s">
        <v>139</v>
      </c>
      <c r="D169" s="12" t="s">
        <v>510</v>
      </c>
      <c r="E169" s="61">
        <f t="shared" si="8"/>
        <v>1931.4557748715586</v>
      </c>
      <c r="F169" s="26">
        <f t="shared" si="12"/>
        <v>1931.4557748715586</v>
      </c>
      <c r="G169" s="55">
        <v>0</v>
      </c>
      <c r="H169" s="55">
        <v>0</v>
      </c>
      <c r="I169" s="13">
        <v>0</v>
      </c>
      <c r="J169" s="26">
        <v>0</v>
      </c>
      <c r="K169" s="26">
        <v>0</v>
      </c>
      <c r="L169" s="26">
        <v>0</v>
      </c>
      <c r="M169" s="13">
        <v>1931.4557748715586</v>
      </c>
      <c r="N169" s="26">
        <v>0</v>
      </c>
      <c r="O169" s="26">
        <v>0</v>
      </c>
      <c r="P169" s="26">
        <v>0</v>
      </c>
      <c r="Q169" s="26">
        <v>0</v>
      </c>
      <c r="R169" s="26">
        <v>0</v>
      </c>
      <c r="S169" s="26">
        <v>0</v>
      </c>
      <c r="T169" s="26">
        <v>0</v>
      </c>
      <c r="U169" s="26">
        <v>0</v>
      </c>
      <c r="V169" s="26">
        <v>0</v>
      </c>
      <c r="W169" s="26">
        <v>0</v>
      </c>
      <c r="X169" s="26">
        <v>0</v>
      </c>
      <c r="Y169" s="46" t="s">
        <v>7</v>
      </c>
      <c r="Z169" s="15"/>
    </row>
    <row r="170" spans="1:26" ht="51">
      <c r="A170" s="67" t="s">
        <v>662</v>
      </c>
      <c r="B170" s="11" t="s">
        <v>140</v>
      </c>
      <c r="C170" s="11" t="s">
        <v>141</v>
      </c>
      <c r="D170" s="12" t="s">
        <v>510</v>
      </c>
      <c r="E170" s="61">
        <f t="shared" si="8"/>
        <v>2567.3207646207015</v>
      </c>
      <c r="F170" s="26">
        <f t="shared" si="12"/>
        <v>2567.3207646207015</v>
      </c>
      <c r="G170" s="55">
        <v>0</v>
      </c>
      <c r="H170" s="55">
        <v>0</v>
      </c>
      <c r="I170" s="13">
        <v>0</v>
      </c>
      <c r="J170" s="26">
        <v>0</v>
      </c>
      <c r="K170" s="26">
        <v>0</v>
      </c>
      <c r="L170" s="26">
        <v>0</v>
      </c>
      <c r="M170" s="13">
        <v>2567.3207646207015</v>
      </c>
      <c r="N170" s="26">
        <v>0</v>
      </c>
      <c r="O170" s="26">
        <v>0</v>
      </c>
      <c r="P170" s="26">
        <v>0</v>
      </c>
      <c r="Q170" s="26">
        <v>0</v>
      </c>
      <c r="R170" s="26">
        <v>0</v>
      </c>
      <c r="S170" s="26">
        <v>0</v>
      </c>
      <c r="T170" s="26">
        <v>0</v>
      </c>
      <c r="U170" s="26">
        <v>0</v>
      </c>
      <c r="V170" s="26">
        <v>0</v>
      </c>
      <c r="W170" s="26">
        <v>0</v>
      </c>
      <c r="X170" s="26">
        <v>0</v>
      </c>
      <c r="Y170" s="46" t="s">
        <v>7</v>
      </c>
      <c r="Z170" s="15"/>
    </row>
    <row r="171" spans="1:26" ht="63.75">
      <c r="A171" s="67" t="s">
        <v>663</v>
      </c>
      <c r="B171" s="11" t="s">
        <v>142</v>
      </c>
      <c r="C171" s="11" t="s">
        <v>143</v>
      </c>
      <c r="D171" s="12" t="s">
        <v>510</v>
      </c>
      <c r="E171" s="61">
        <f t="shared" si="8"/>
        <v>13895.726582586945</v>
      </c>
      <c r="F171" s="26">
        <f t="shared" si="12"/>
        <v>13895.726582586945</v>
      </c>
      <c r="G171" s="55">
        <v>0</v>
      </c>
      <c r="H171" s="55">
        <v>0</v>
      </c>
      <c r="I171" s="13">
        <v>0</v>
      </c>
      <c r="J171" s="26">
        <v>0</v>
      </c>
      <c r="K171" s="26">
        <v>0</v>
      </c>
      <c r="L171" s="26">
        <v>0</v>
      </c>
      <c r="M171" s="13">
        <v>13895.726582586945</v>
      </c>
      <c r="N171" s="26">
        <v>0</v>
      </c>
      <c r="O171" s="26">
        <v>0</v>
      </c>
      <c r="P171" s="26">
        <v>0</v>
      </c>
      <c r="Q171" s="26">
        <v>0</v>
      </c>
      <c r="R171" s="26">
        <v>0</v>
      </c>
      <c r="S171" s="26">
        <v>0</v>
      </c>
      <c r="T171" s="26">
        <v>0</v>
      </c>
      <c r="U171" s="26">
        <v>0</v>
      </c>
      <c r="V171" s="26">
        <v>0</v>
      </c>
      <c r="W171" s="26">
        <v>0</v>
      </c>
      <c r="X171" s="26">
        <v>0</v>
      </c>
      <c r="Y171" s="46" t="s">
        <v>7</v>
      </c>
      <c r="Z171" s="15"/>
    </row>
    <row r="172" spans="1:26" ht="51">
      <c r="A172" s="67" t="s">
        <v>664</v>
      </c>
      <c r="B172" s="11" t="s">
        <v>144</v>
      </c>
      <c r="C172" s="11" t="s">
        <v>145</v>
      </c>
      <c r="D172" s="12" t="s">
        <v>510</v>
      </c>
      <c r="E172" s="61">
        <f t="shared" si="8"/>
        <v>1932.9905380671778</v>
      </c>
      <c r="F172" s="26">
        <f t="shared" si="12"/>
        <v>1932.9905380671778</v>
      </c>
      <c r="G172" s="55">
        <v>0</v>
      </c>
      <c r="H172" s="55">
        <v>0</v>
      </c>
      <c r="I172" s="13">
        <v>0</v>
      </c>
      <c r="J172" s="26">
        <v>0</v>
      </c>
      <c r="K172" s="26">
        <v>0</v>
      </c>
      <c r="L172" s="26">
        <v>0</v>
      </c>
      <c r="M172" s="13">
        <v>1932.9905380671778</v>
      </c>
      <c r="N172" s="26">
        <v>0</v>
      </c>
      <c r="O172" s="26">
        <v>0</v>
      </c>
      <c r="P172" s="26">
        <v>0</v>
      </c>
      <c r="Q172" s="26">
        <v>0</v>
      </c>
      <c r="R172" s="26">
        <v>0</v>
      </c>
      <c r="S172" s="26">
        <v>0</v>
      </c>
      <c r="T172" s="26">
        <v>0</v>
      </c>
      <c r="U172" s="26">
        <v>0</v>
      </c>
      <c r="V172" s="26">
        <v>0</v>
      </c>
      <c r="W172" s="26">
        <v>0</v>
      </c>
      <c r="X172" s="26">
        <v>0</v>
      </c>
      <c r="Y172" s="46" t="s">
        <v>7</v>
      </c>
      <c r="Z172" s="15"/>
    </row>
    <row r="173" spans="1:26" ht="51">
      <c r="A173" s="67" t="s">
        <v>665</v>
      </c>
      <c r="B173" s="11" t="s">
        <v>146</v>
      </c>
      <c r="C173" s="11" t="s">
        <v>147</v>
      </c>
      <c r="D173" s="12" t="s">
        <v>510</v>
      </c>
      <c r="E173" s="61">
        <f t="shared" si="8"/>
        <v>393.51929970567397</v>
      </c>
      <c r="F173" s="26">
        <f t="shared" si="12"/>
        <v>393.51929970567397</v>
      </c>
      <c r="G173" s="55">
        <v>0</v>
      </c>
      <c r="H173" s="55">
        <v>0</v>
      </c>
      <c r="I173" s="13">
        <v>0</v>
      </c>
      <c r="J173" s="26">
        <v>0</v>
      </c>
      <c r="K173" s="26">
        <v>0</v>
      </c>
      <c r="L173" s="26">
        <v>0</v>
      </c>
      <c r="M173" s="13">
        <v>393.51929970567397</v>
      </c>
      <c r="N173" s="26">
        <v>0</v>
      </c>
      <c r="O173" s="26">
        <v>0</v>
      </c>
      <c r="P173" s="26">
        <v>0</v>
      </c>
      <c r="Q173" s="26">
        <v>0</v>
      </c>
      <c r="R173" s="26">
        <v>0</v>
      </c>
      <c r="S173" s="26">
        <v>0</v>
      </c>
      <c r="T173" s="26">
        <v>0</v>
      </c>
      <c r="U173" s="26">
        <v>0</v>
      </c>
      <c r="V173" s="26">
        <v>0</v>
      </c>
      <c r="W173" s="26">
        <v>0</v>
      </c>
      <c r="X173" s="26">
        <v>0</v>
      </c>
      <c r="Y173" s="46" t="s">
        <v>7</v>
      </c>
      <c r="Z173" s="15"/>
    </row>
    <row r="174" spans="1:26" ht="63.75">
      <c r="A174" s="67" t="s">
        <v>666</v>
      </c>
      <c r="B174" s="11" t="s">
        <v>148</v>
      </c>
      <c r="C174" s="25" t="s">
        <v>149</v>
      </c>
      <c r="D174" s="12" t="s">
        <v>510</v>
      </c>
      <c r="E174" s="61">
        <f t="shared" si="8"/>
        <v>5790.2153483071588</v>
      </c>
      <c r="F174" s="26">
        <f>I174+J174+K174+L174+M174+N174+O174+P174+Q174+R174+S174+T174+U174+V174+W174+X174</f>
        <v>5790.2153483071588</v>
      </c>
      <c r="G174" s="55">
        <v>0</v>
      </c>
      <c r="H174" s="55">
        <v>0</v>
      </c>
      <c r="I174" s="13">
        <v>0</v>
      </c>
      <c r="J174" s="26">
        <v>0</v>
      </c>
      <c r="K174" s="26">
        <v>0</v>
      </c>
      <c r="L174" s="26">
        <v>0</v>
      </c>
      <c r="M174" s="13">
        <v>5790.2153483071588</v>
      </c>
      <c r="N174" s="26">
        <v>0</v>
      </c>
      <c r="O174" s="26">
        <v>0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26">
        <v>0</v>
      </c>
      <c r="Y174" s="46" t="s">
        <v>7</v>
      </c>
      <c r="Z174" s="15"/>
    </row>
    <row r="175" spans="1:26" ht="51">
      <c r="A175" s="67" t="s">
        <v>667</v>
      </c>
      <c r="B175" s="11" t="s">
        <v>150</v>
      </c>
      <c r="C175" s="11" t="s">
        <v>151</v>
      </c>
      <c r="D175" s="12" t="s">
        <v>510</v>
      </c>
      <c r="E175" s="61">
        <f t="shared" si="8"/>
        <v>1956.7048673454831</v>
      </c>
      <c r="F175" s="26">
        <f t="shared" ref="F175:F182" si="13">I175+J175+K175+L175+M175+N175+O175+P175+Q175+R175+S175+T175+U175+V175+W175+X175</f>
        <v>1956.7048673454831</v>
      </c>
      <c r="G175" s="55">
        <v>0</v>
      </c>
      <c r="H175" s="55">
        <v>0</v>
      </c>
      <c r="I175" s="13">
        <v>0</v>
      </c>
      <c r="J175" s="26">
        <v>0</v>
      </c>
      <c r="K175" s="26">
        <v>0</v>
      </c>
      <c r="L175" s="26">
        <v>0</v>
      </c>
      <c r="M175" s="13">
        <v>1956.7048673454831</v>
      </c>
      <c r="N175" s="26">
        <v>0</v>
      </c>
      <c r="O175" s="26">
        <v>0</v>
      </c>
      <c r="P175" s="26">
        <v>0</v>
      </c>
      <c r="Q175" s="26">
        <v>0</v>
      </c>
      <c r="R175" s="26">
        <v>0</v>
      </c>
      <c r="S175" s="26">
        <v>0</v>
      </c>
      <c r="T175" s="26">
        <v>0</v>
      </c>
      <c r="U175" s="26">
        <v>0</v>
      </c>
      <c r="V175" s="26">
        <v>0</v>
      </c>
      <c r="W175" s="26">
        <v>0</v>
      </c>
      <c r="X175" s="26">
        <v>0</v>
      </c>
      <c r="Y175" s="46" t="s">
        <v>7</v>
      </c>
      <c r="Z175" s="15"/>
    </row>
    <row r="176" spans="1:26" ht="51">
      <c r="A176" s="67" t="s">
        <v>668</v>
      </c>
      <c r="B176" s="11" t="s">
        <v>152</v>
      </c>
      <c r="C176" s="11" t="s">
        <v>153</v>
      </c>
      <c r="D176" s="12" t="s">
        <v>510</v>
      </c>
      <c r="E176" s="61">
        <f t="shared" si="8"/>
        <v>885.0402372555435</v>
      </c>
      <c r="F176" s="26">
        <f t="shared" si="13"/>
        <v>885.0402372555435</v>
      </c>
      <c r="G176" s="55">
        <v>0</v>
      </c>
      <c r="H176" s="55">
        <v>0</v>
      </c>
      <c r="I176" s="13">
        <v>0</v>
      </c>
      <c r="J176" s="26">
        <v>0</v>
      </c>
      <c r="K176" s="26">
        <v>0</v>
      </c>
      <c r="L176" s="26">
        <v>0</v>
      </c>
      <c r="M176" s="13">
        <v>885.0402372555435</v>
      </c>
      <c r="N176" s="26">
        <v>0</v>
      </c>
      <c r="O176" s="26">
        <v>0</v>
      </c>
      <c r="P176" s="26">
        <v>0</v>
      </c>
      <c r="Q176" s="26">
        <v>0</v>
      </c>
      <c r="R176" s="26">
        <v>0</v>
      </c>
      <c r="S176" s="26">
        <v>0</v>
      </c>
      <c r="T176" s="26">
        <v>0</v>
      </c>
      <c r="U176" s="26">
        <v>0</v>
      </c>
      <c r="V176" s="26">
        <v>0</v>
      </c>
      <c r="W176" s="26">
        <v>0</v>
      </c>
      <c r="X176" s="26">
        <v>0</v>
      </c>
      <c r="Y176" s="46" t="s">
        <v>7</v>
      </c>
      <c r="Z176" s="15"/>
    </row>
    <row r="177" spans="1:26" ht="218.25" customHeight="1">
      <c r="A177" s="67" t="s">
        <v>669</v>
      </c>
      <c r="B177" s="11" t="s">
        <v>154</v>
      </c>
      <c r="C177" s="25" t="s">
        <v>155</v>
      </c>
      <c r="D177" s="12" t="s">
        <v>510</v>
      </c>
      <c r="E177" s="61">
        <f t="shared" si="8"/>
        <v>52987.835181898867</v>
      </c>
      <c r="F177" s="26">
        <f t="shared" si="13"/>
        <v>52987.835181898867</v>
      </c>
      <c r="G177" s="55">
        <v>0</v>
      </c>
      <c r="H177" s="55">
        <v>0</v>
      </c>
      <c r="I177" s="13">
        <v>0</v>
      </c>
      <c r="J177" s="26">
        <v>0</v>
      </c>
      <c r="K177" s="26">
        <v>0</v>
      </c>
      <c r="L177" s="26">
        <v>0</v>
      </c>
      <c r="M177" s="13">
        <f>52742.5275748174+245.307607081462</f>
        <v>52987.835181898867</v>
      </c>
      <c r="N177" s="26">
        <v>0</v>
      </c>
      <c r="O177" s="26">
        <v>0</v>
      </c>
      <c r="P177" s="26">
        <v>0</v>
      </c>
      <c r="Q177" s="26">
        <v>0</v>
      </c>
      <c r="R177" s="26">
        <v>0</v>
      </c>
      <c r="S177" s="26">
        <v>0</v>
      </c>
      <c r="T177" s="26">
        <v>0</v>
      </c>
      <c r="U177" s="26">
        <v>0</v>
      </c>
      <c r="V177" s="26">
        <v>0</v>
      </c>
      <c r="W177" s="26">
        <v>0</v>
      </c>
      <c r="X177" s="26">
        <v>0</v>
      </c>
      <c r="Y177" s="46" t="s">
        <v>7</v>
      </c>
      <c r="Z177" s="15"/>
    </row>
    <row r="178" spans="1:26" ht="51">
      <c r="A178" s="67" t="s">
        <v>670</v>
      </c>
      <c r="B178" s="11" t="s">
        <v>156</v>
      </c>
      <c r="C178" s="34" t="s">
        <v>157</v>
      </c>
      <c r="D178" s="12" t="s">
        <v>510</v>
      </c>
      <c r="E178" s="61">
        <f t="shared" ref="E178:E241" si="14">F178</f>
        <v>5879.9203380362042</v>
      </c>
      <c r="F178" s="26">
        <f t="shared" si="13"/>
        <v>5879.9203380362042</v>
      </c>
      <c r="G178" s="55">
        <v>0</v>
      </c>
      <c r="H178" s="55">
        <v>0</v>
      </c>
      <c r="I178" s="13">
        <v>0</v>
      </c>
      <c r="J178" s="26">
        <v>0</v>
      </c>
      <c r="K178" s="26">
        <v>0</v>
      </c>
      <c r="L178" s="26">
        <v>0</v>
      </c>
      <c r="M178" s="13">
        <v>5879.9203380362042</v>
      </c>
      <c r="N178" s="26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26">
        <v>0</v>
      </c>
      <c r="Y178" s="46" t="s">
        <v>7</v>
      </c>
      <c r="Z178" s="15"/>
    </row>
    <row r="179" spans="1:26" ht="51">
      <c r="A179" s="67" t="s">
        <v>671</v>
      </c>
      <c r="B179" s="11" t="s">
        <v>158</v>
      </c>
      <c r="C179" s="11" t="s">
        <v>159</v>
      </c>
      <c r="D179" s="12" t="s">
        <v>510</v>
      </c>
      <c r="E179" s="61">
        <f t="shared" si="14"/>
        <v>5786.6061350666978</v>
      </c>
      <c r="F179" s="26">
        <f t="shared" si="13"/>
        <v>5786.6061350666978</v>
      </c>
      <c r="G179" s="55">
        <v>0</v>
      </c>
      <c r="H179" s="55">
        <v>0</v>
      </c>
      <c r="I179" s="13">
        <v>0</v>
      </c>
      <c r="J179" s="26">
        <v>0</v>
      </c>
      <c r="K179" s="26">
        <v>0</v>
      </c>
      <c r="L179" s="26">
        <v>0</v>
      </c>
      <c r="M179" s="13">
        <v>5786.6061350666978</v>
      </c>
      <c r="N179" s="26">
        <v>0</v>
      </c>
      <c r="O179" s="26">
        <v>0</v>
      </c>
      <c r="P179" s="26">
        <v>0</v>
      </c>
      <c r="Q179" s="26">
        <v>0</v>
      </c>
      <c r="R179" s="26">
        <v>0</v>
      </c>
      <c r="S179" s="26">
        <v>0</v>
      </c>
      <c r="T179" s="26">
        <v>0</v>
      </c>
      <c r="U179" s="26">
        <v>0</v>
      </c>
      <c r="V179" s="26">
        <v>0</v>
      </c>
      <c r="W179" s="26">
        <v>0</v>
      </c>
      <c r="X179" s="26">
        <v>0</v>
      </c>
      <c r="Y179" s="46" t="s">
        <v>7</v>
      </c>
      <c r="Z179" s="15"/>
    </row>
    <row r="180" spans="1:26" ht="51">
      <c r="A180" s="67" t="s">
        <v>672</v>
      </c>
      <c r="B180" s="11" t="s">
        <v>160</v>
      </c>
      <c r="C180" s="34" t="s">
        <v>161</v>
      </c>
      <c r="D180" s="12" t="s">
        <v>510</v>
      </c>
      <c r="E180" s="61">
        <f t="shared" si="14"/>
        <v>695.63457490659539</v>
      </c>
      <c r="F180" s="26">
        <f t="shared" si="13"/>
        <v>695.63457490659539</v>
      </c>
      <c r="G180" s="55">
        <v>0</v>
      </c>
      <c r="H180" s="55">
        <v>0</v>
      </c>
      <c r="I180" s="13">
        <v>0</v>
      </c>
      <c r="J180" s="26">
        <v>0</v>
      </c>
      <c r="K180" s="26">
        <v>0</v>
      </c>
      <c r="L180" s="26">
        <v>0</v>
      </c>
      <c r="M180" s="13">
        <v>695.63457490659539</v>
      </c>
      <c r="N180" s="26">
        <v>0</v>
      </c>
      <c r="O180" s="26">
        <v>0</v>
      </c>
      <c r="P180" s="26">
        <v>0</v>
      </c>
      <c r="Q180" s="26">
        <v>0</v>
      </c>
      <c r="R180" s="26">
        <v>0</v>
      </c>
      <c r="S180" s="26">
        <v>0</v>
      </c>
      <c r="T180" s="26">
        <v>0</v>
      </c>
      <c r="U180" s="26">
        <v>0</v>
      </c>
      <c r="V180" s="26">
        <v>0</v>
      </c>
      <c r="W180" s="26">
        <v>0</v>
      </c>
      <c r="X180" s="26">
        <v>0</v>
      </c>
      <c r="Y180" s="46" t="s">
        <v>7</v>
      </c>
      <c r="Z180" s="15"/>
    </row>
    <row r="181" spans="1:26" ht="51">
      <c r="A181" s="67" t="s">
        <v>673</v>
      </c>
      <c r="B181" s="11" t="s">
        <v>162</v>
      </c>
      <c r="C181" s="11" t="s">
        <v>163</v>
      </c>
      <c r="D181" s="12" t="s">
        <v>510</v>
      </c>
      <c r="E181" s="61">
        <f t="shared" si="14"/>
        <v>544.13687388978781</v>
      </c>
      <c r="F181" s="26">
        <f t="shared" si="13"/>
        <v>544.13687388978781</v>
      </c>
      <c r="G181" s="55">
        <v>0</v>
      </c>
      <c r="H181" s="55">
        <v>0</v>
      </c>
      <c r="I181" s="13">
        <v>0</v>
      </c>
      <c r="J181" s="26">
        <v>0</v>
      </c>
      <c r="K181" s="26">
        <v>0</v>
      </c>
      <c r="L181" s="26">
        <v>0</v>
      </c>
      <c r="M181" s="13">
        <v>544.13687388978781</v>
      </c>
      <c r="N181" s="26">
        <v>0</v>
      </c>
      <c r="O181" s="26">
        <v>0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26">
        <v>0</v>
      </c>
      <c r="Y181" s="46" t="s">
        <v>7</v>
      </c>
      <c r="Z181" s="15"/>
    </row>
    <row r="182" spans="1:26" ht="51">
      <c r="A182" s="67" t="s">
        <v>674</v>
      </c>
      <c r="B182" s="11" t="s">
        <v>144</v>
      </c>
      <c r="C182" s="11" t="s">
        <v>164</v>
      </c>
      <c r="D182" s="12" t="s">
        <v>510</v>
      </c>
      <c r="E182" s="61">
        <f t="shared" si="14"/>
        <v>1286.3728835154727</v>
      </c>
      <c r="F182" s="26">
        <f t="shared" si="13"/>
        <v>1286.3728835154727</v>
      </c>
      <c r="G182" s="55">
        <v>0</v>
      </c>
      <c r="H182" s="55">
        <v>0</v>
      </c>
      <c r="I182" s="13">
        <v>0</v>
      </c>
      <c r="J182" s="26">
        <v>0</v>
      </c>
      <c r="K182" s="26">
        <v>0</v>
      </c>
      <c r="L182" s="26">
        <v>0</v>
      </c>
      <c r="M182" s="13">
        <v>1286.3728835154727</v>
      </c>
      <c r="N182" s="26">
        <v>0</v>
      </c>
      <c r="O182" s="26">
        <v>0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26">
        <v>0</v>
      </c>
      <c r="Y182" s="46" t="s">
        <v>7</v>
      </c>
      <c r="Z182" s="15"/>
    </row>
    <row r="183" spans="1:26" ht="252.75" customHeight="1">
      <c r="A183" s="67" t="s">
        <v>675</v>
      </c>
      <c r="B183" s="11" t="s">
        <v>165</v>
      </c>
      <c r="C183" s="25" t="s">
        <v>166</v>
      </c>
      <c r="D183" s="12" t="s">
        <v>1047</v>
      </c>
      <c r="E183" s="61">
        <f t="shared" si="14"/>
        <v>83727.09564182107</v>
      </c>
      <c r="F183" s="26">
        <f>I183+J183+K183+L183+M183+N183+O183+P183+Q183+R183+S183+T183+U183+V183+W183+X183</f>
        <v>83727.09564182107</v>
      </c>
      <c r="G183" s="55">
        <v>0</v>
      </c>
      <c r="H183" s="55">
        <v>0</v>
      </c>
      <c r="I183" s="13">
        <v>0</v>
      </c>
      <c r="J183" s="26">
        <v>0</v>
      </c>
      <c r="K183" s="26">
        <v>0</v>
      </c>
      <c r="L183" s="26">
        <v>0</v>
      </c>
      <c r="M183" s="26">
        <v>0</v>
      </c>
      <c r="N183" s="13">
        <v>83727.09564182107</v>
      </c>
      <c r="O183" s="26">
        <v>0</v>
      </c>
      <c r="P183" s="26">
        <v>0</v>
      </c>
      <c r="Q183" s="26">
        <v>0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26">
        <v>0</v>
      </c>
      <c r="Y183" s="46" t="s">
        <v>7</v>
      </c>
      <c r="Z183" s="15"/>
    </row>
    <row r="184" spans="1:26" ht="51">
      <c r="A184" s="67" t="s">
        <v>676</v>
      </c>
      <c r="B184" s="11" t="s">
        <v>168</v>
      </c>
      <c r="C184" s="34" t="s">
        <v>167</v>
      </c>
      <c r="D184" s="12" t="s">
        <v>1047</v>
      </c>
      <c r="E184" s="61">
        <f t="shared" si="14"/>
        <v>1787.2935325035946</v>
      </c>
      <c r="F184" s="26">
        <f t="shared" ref="F184:F186" si="15">I184+J184+K184+L184+M184+N184+O184+P184+Q184+R184+S184+T184+U184+V184+W184+X184</f>
        <v>1787.2935325035946</v>
      </c>
      <c r="G184" s="55">
        <v>0</v>
      </c>
      <c r="H184" s="55">
        <v>0</v>
      </c>
      <c r="I184" s="13">
        <v>0</v>
      </c>
      <c r="J184" s="26">
        <v>0</v>
      </c>
      <c r="K184" s="26">
        <v>0</v>
      </c>
      <c r="L184" s="26">
        <v>0</v>
      </c>
      <c r="M184" s="26">
        <v>0</v>
      </c>
      <c r="N184" s="13">
        <v>1787.2935325035946</v>
      </c>
      <c r="O184" s="26">
        <v>0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26">
        <v>0</v>
      </c>
      <c r="Y184" s="46" t="s">
        <v>7</v>
      </c>
      <c r="Z184" s="15"/>
    </row>
    <row r="185" spans="1:26" ht="138.75" customHeight="1">
      <c r="A185" s="67" t="s">
        <v>677</v>
      </c>
      <c r="B185" s="11" t="s">
        <v>169</v>
      </c>
      <c r="C185" s="11" t="s">
        <v>170</v>
      </c>
      <c r="D185" s="12" t="s">
        <v>1047</v>
      </c>
      <c r="E185" s="61">
        <f t="shared" si="14"/>
        <v>18963.919328623298</v>
      </c>
      <c r="F185" s="26">
        <f t="shared" si="15"/>
        <v>18963.919328623298</v>
      </c>
      <c r="G185" s="55">
        <v>0</v>
      </c>
      <c r="H185" s="55">
        <v>0</v>
      </c>
      <c r="I185" s="13">
        <v>0</v>
      </c>
      <c r="J185" s="26">
        <v>0</v>
      </c>
      <c r="K185" s="26">
        <v>0</v>
      </c>
      <c r="L185" s="26">
        <v>0</v>
      </c>
      <c r="M185" s="26">
        <v>0</v>
      </c>
      <c r="N185" s="13">
        <v>18963.919328623298</v>
      </c>
      <c r="O185" s="26">
        <v>0</v>
      </c>
      <c r="P185" s="26">
        <v>0</v>
      </c>
      <c r="Q185" s="26">
        <v>0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26">
        <v>0</v>
      </c>
      <c r="Y185" s="46" t="s">
        <v>7</v>
      </c>
      <c r="Z185" s="15"/>
    </row>
    <row r="186" spans="1:26" ht="51">
      <c r="A186" s="67" t="s">
        <v>678</v>
      </c>
      <c r="B186" s="11" t="s">
        <v>171</v>
      </c>
      <c r="C186" s="11" t="s">
        <v>172</v>
      </c>
      <c r="D186" s="12" t="s">
        <v>1047</v>
      </c>
      <c r="E186" s="61">
        <f t="shared" si="14"/>
        <v>264.6959219574029</v>
      </c>
      <c r="F186" s="26">
        <f t="shared" si="15"/>
        <v>264.6959219574029</v>
      </c>
      <c r="G186" s="55">
        <v>0</v>
      </c>
      <c r="H186" s="55">
        <v>0</v>
      </c>
      <c r="I186" s="13">
        <v>0</v>
      </c>
      <c r="J186" s="26">
        <v>0</v>
      </c>
      <c r="K186" s="26">
        <v>0</v>
      </c>
      <c r="L186" s="26">
        <v>0</v>
      </c>
      <c r="M186" s="26">
        <v>0</v>
      </c>
      <c r="N186" s="13">
        <v>264.6959219574029</v>
      </c>
      <c r="O186" s="26">
        <v>0</v>
      </c>
      <c r="P186" s="26">
        <v>0</v>
      </c>
      <c r="Q186" s="26">
        <v>0</v>
      </c>
      <c r="R186" s="26">
        <v>0</v>
      </c>
      <c r="S186" s="26">
        <v>0</v>
      </c>
      <c r="T186" s="26">
        <v>0</v>
      </c>
      <c r="U186" s="26">
        <v>0</v>
      </c>
      <c r="V186" s="26">
        <v>0</v>
      </c>
      <c r="W186" s="26">
        <v>0</v>
      </c>
      <c r="X186" s="26">
        <v>0</v>
      </c>
      <c r="Y186" s="46" t="s">
        <v>7</v>
      </c>
      <c r="Z186" s="15"/>
    </row>
    <row r="187" spans="1:26" ht="51">
      <c r="A187" s="67" t="s">
        <v>679</v>
      </c>
      <c r="B187" s="11" t="s">
        <v>173</v>
      </c>
      <c r="C187" s="11" t="s">
        <v>174</v>
      </c>
      <c r="D187" s="12" t="s">
        <v>1047</v>
      </c>
      <c r="E187" s="61">
        <f t="shared" si="14"/>
        <v>1410.7251991826565</v>
      </c>
      <c r="F187" s="26">
        <f>I187+J187+K187+L187+M187+N187+O187+P187+Q187+R187+S187+T187+U187+V187+W187+X187</f>
        <v>1410.7251991826565</v>
      </c>
      <c r="G187" s="55">
        <v>0</v>
      </c>
      <c r="H187" s="55">
        <v>0</v>
      </c>
      <c r="I187" s="13">
        <v>0</v>
      </c>
      <c r="J187" s="26">
        <v>0</v>
      </c>
      <c r="K187" s="26">
        <v>0</v>
      </c>
      <c r="L187" s="26">
        <v>0</v>
      </c>
      <c r="M187" s="26">
        <v>0</v>
      </c>
      <c r="N187" s="13">
        <v>1410.7251991826565</v>
      </c>
      <c r="O187" s="26">
        <v>0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26">
        <v>0</v>
      </c>
      <c r="Y187" s="46" t="s">
        <v>7</v>
      </c>
      <c r="Z187" s="15"/>
    </row>
    <row r="188" spans="1:26" ht="136.5" customHeight="1">
      <c r="A188" s="67" t="s">
        <v>680</v>
      </c>
      <c r="B188" s="11" t="s">
        <v>175</v>
      </c>
      <c r="C188" s="25" t="s">
        <v>176</v>
      </c>
      <c r="D188" s="12" t="s">
        <v>1047</v>
      </c>
      <c r="E188" s="61">
        <f t="shared" si="14"/>
        <v>18674.782789692097</v>
      </c>
      <c r="F188" s="26">
        <f t="shared" ref="F188:F193" si="16">I188+J188+K188+L188+M188+N188+O188+P188+Q188+R188+S188+T188+U188+V188+W188+X188</f>
        <v>18674.782789692097</v>
      </c>
      <c r="G188" s="55">
        <v>0</v>
      </c>
      <c r="H188" s="55">
        <v>0</v>
      </c>
      <c r="I188" s="13">
        <v>0</v>
      </c>
      <c r="J188" s="26">
        <v>0</v>
      </c>
      <c r="K188" s="26">
        <v>0</v>
      </c>
      <c r="L188" s="26">
        <v>0</v>
      </c>
      <c r="M188" s="26">
        <v>0</v>
      </c>
      <c r="N188" s="13">
        <f>18546.6243850691+128.158404623</f>
        <v>18674.782789692097</v>
      </c>
      <c r="O188" s="26">
        <v>0</v>
      </c>
      <c r="P188" s="26">
        <v>0</v>
      </c>
      <c r="Q188" s="26">
        <v>0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0</v>
      </c>
      <c r="X188" s="26">
        <v>0</v>
      </c>
      <c r="Y188" s="46" t="s">
        <v>7</v>
      </c>
      <c r="Z188" s="15"/>
    </row>
    <row r="189" spans="1:26" ht="51">
      <c r="A189" s="67" t="s">
        <v>681</v>
      </c>
      <c r="B189" s="11" t="s">
        <v>135</v>
      </c>
      <c r="C189" s="11" t="s">
        <v>177</v>
      </c>
      <c r="D189" s="12" t="s">
        <v>1047</v>
      </c>
      <c r="E189" s="61">
        <f t="shared" si="14"/>
        <v>2501.9886276284401</v>
      </c>
      <c r="F189" s="26">
        <f t="shared" si="16"/>
        <v>2501.9886276284401</v>
      </c>
      <c r="G189" s="55">
        <v>0</v>
      </c>
      <c r="H189" s="55">
        <v>0</v>
      </c>
      <c r="I189" s="13">
        <v>0</v>
      </c>
      <c r="J189" s="26">
        <v>0</v>
      </c>
      <c r="K189" s="26">
        <v>0</v>
      </c>
      <c r="L189" s="26">
        <v>0</v>
      </c>
      <c r="M189" s="26">
        <v>0</v>
      </c>
      <c r="N189" s="13">
        <v>2501.9886276284401</v>
      </c>
      <c r="O189" s="26">
        <v>0</v>
      </c>
      <c r="P189" s="26">
        <v>0</v>
      </c>
      <c r="Q189" s="26">
        <v>0</v>
      </c>
      <c r="R189" s="26">
        <v>0</v>
      </c>
      <c r="S189" s="26">
        <v>0</v>
      </c>
      <c r="T189" s="26">
        <v>0</v>
      </c>
      <c r="U189" s="26">
        <v>0</v>
      </c>
      <c r="V189" s="26">
        <v>0</v>
      </c>
      <c r="W189" s="26">
        <v>0</v>
      </c>
      <c r="X189" s="26">
        <v>0</v>
      </c>
      <c r="Y189" s="46" t="s">
        <v>7</v>
      </c>
      <c r="Z189" s="15"/>
    </row>
    <row r="190" spans="1:26" ht="76.5">
      <c r="A190" s="85" t="s">
        <v>682</v>
      </c>
      <c r="B190" s="11" t="s">
        <v>178</v>
      </c>
      <c r="C190" s="11" t="s">
        <v>179</v>
      </c>
      <c r="D190" s="12" t="s">
        <v>1047</v>
      </c>
      <c r="E190" s="61">
        <f t="shared" si="14"/>
        <v>3669.4989585914041</v>
      </c>
      <c r="F190" s="26">
        <f t="shared" si="16"/>
        <v>3669.4989585914041</v>
      </c>
      <c r="G190" s="55">
        <v>0</v>
      </c>
      <c r="H190" s="55">
        <v>0</v>
      </c>
      <c r="I190" s="13">
        <v>0</v>
      </c>
      <c r="J190" s="26">
        <v>0</v>
      </c>
      <c r="K190" s="26">
        <v>0</v>
      </c>
      <c r="L190" s="26">
        <v>0</v>
      </c>
      <c r="M190" s="26">
        <v>0</v>
      </c>
      <c r="N190" s="13">
        <v>3669.4989585914041</v>
      </c>
      <c r="O190" s="26">
        <v>0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26">
        <v>0</v>
      </c>
      <c r="V190" s="26">
        <v>0</v>
      </c>
      <c r="W190" s="26">
        <v>0</v>
      </c>
      <c r="X190" s="26">
        <v>0</v>
      </c>
      <c r="Y190" s="46" t="s">
        <v>7</v>
      </c>
      <c r="Z190" s="15"/>
    </row>
    <row r="191" spans="1:26" ht="63.75">
      <c r="A191" s="85"/>
      <c r="B191" s="11" t="s">
        <v>73</v>
      </c>
      <c r="C191" s="34" t="s">
        <v>74</v>
      </c>
      <c r="D191" s="12" t="s">
        <v>510</v>
      </c>
      <c r="E191" s="61">
        <f t="shared" si="14"/>
        <v>66991.104294891367</v>
      </c>
      <c r="F191" s="26">
        <f t="shared" si="16"/>
        <v>66991.104294891367</v>
      </c>
      <c r="G191" s="55">
        <v>0</v>
      </c>
      <c r="H191" s="55">
        <v>0</v>
      </c>
      <c r="I191" s="13">
        <v>0</v>
      </c>
      <c r="J191" s="26">
        <v>0</v>
      </c>
      <c r="K191" s="26">
        <v>0</v>
      </c>
      <c r="L191" s="26">
        <v>0</v>
      </c>
      <c r="M191" s="26">
        <v>0</v>
      </c>
      <c r="N191" s="13">
        <v>66991.104294891367</v>
      </c>
      <c r="O191" s="26">
        <v>0</v>
      </c>
      <c r="P191" s="26">
        <v>0</v>
      </c>
      <c r="Q191" s="26">
        <v>0</v>
      </c>
      <c r="R191" s="26">
        <v>0</v>
      </c>
      <c r="S191" s="26">
        <v>0</v>
      </c>
      <c r="T191" s="26">
        <v>0</v>
      </c>
      <c r="U191" s="26">
        <v>0</v>
      </c>
      <c r="V191" s="26">
        <v>0</v>
      </c>
      <c r="W191" s="26">
        <v>0</v>
      </c>
      <c r="X191" s="26">
        <v>0</v>
      </c>
      <c r="Y191" s="46" t="s">
        <v>7</v>
      </c>
      <c r="Z191" s="15"/>
    </row>
    <row r="192" spans="1:26" ht="51">
      <c r="A192" s="67" t="s">
        <v>683</v>
      </c>
      <c r="B192" s="11" t="s">
        <v>135</v>
      </c>
      <c r="C192" s="11" t="s">
        <v>180</v>
      </c>
      <c r="D192" s="12" t="s">
        <v>510</v>
      </c>
      <c r="E192" s="61">
        <f t="shared" si="14"/>
        <v>45337.953174427719</v>
      </c>
      <c r="F192" s="26">
        <f t="shared" si="16"/>
        <v>45337.953174427719</v>
      </c>
      <c r="G192" s="55">
        <v>0</v>
      </c>
      <c r="H192" s="55">
        <v>0</v>
      </c>
      <c r="I192" s="13">
        <v>0</v>
      </c>
      <c r="J192" s="26">
        <v>0</v>
      </c>
      <c r="K192" s="26">
        <v>0</v>
      </c>
      <c r="L192" s="26">
        <v>0</v>
      </c>
      <c r="M192" s="26">
        <v>0</v>
      </c>
      <c r="N192" s="13">
        <v>45337.953174427719</v>
      </c>
      <c r="O192" s="26">
        <v>0</v>
      </c>
      <c r="P192" s="26">
        <v>0</v>
      </c>
      <c r="Q192" s="26">
        <v>0</v>
      </c>
      <c r="R192" s="26">
        <v>0</v>
      </c>
      <c r="S192" s="26">
        <v>0</v>
      </c>
      <c r="T192" s="26">
        <v>0</v>
      </c>
      <c r="U192" s="26">
        <v>0</v>
      </c>
      <c r="V192" s="26">
        <v>0</v>
      </c>
      <c r="W192" s="26">
        <v>0</v>
      </c>
      <c r="X192" s="26">
        <v>0</v>
      </c>
      <c r="Y192" s="46" t="s">
        <v>7</v>
      </c>
      <c r="Z192" s="15"/>
    </row>
    <row r="193" spans="1:26" ht="51">
      <c r="A193" s="67" t="s">
        <v>684</v>
      </c>
      <c r="B193" s="11" t="s">
        <v>165</v>
      </c>
      <c r="C193" s="11" t="s">
        <v>181</v>
      </c>
      <c r="D193" s="12" t="s">
        <v>510</v>
      </c>
      <c r="E193" s="61">
        <f t="shared" si="14"/>
        <v>513.12956418603835</v>
      </c>
      <c r="F193" s="26">
        <f t="shared" si="16"/>
        <v>513.12956418603835</v>
      </c>
      <c r="G193" s="55">
        <v>0</v>
      </c>
      <c r="H193" s="55">
        <v>0</v>
      </c>
      <c r="I193" s="13">
        <v>0</v>
      </c>
      <c r="J193" s="26">
        <v>0</v>
      </c>
      <c r="K193" s="26">
        <v>0</v>
      </c>
      <c r="L193" s="26">
        <v>0</v>
      </c>
      <c r="M193" s="26">
        <v>0</v>
      </c>
      <c r="N193" s="13">
        <v>513.12956418603835</v>
      </c>
      <c r="O193" s="26">
        <v>0</v>
      </c>
      <c r="P193" s="26">
        <v>0</v>
      </c>
      <c r="Q193" s="26">
        <v>0</v>
      </c>
      <c r="R193" s="26">
        <v>0</v>
      </c>
      <c r="S193" s="26">
        <v>0</v>
      </c>
      <c r="T193" s="26">
        <v>0</v>
      </c>
      <c r="U193" s="26">
        <v>0</v>
      </c>
      <c r="V193" s="26">
        <v>0</v>
      </c>
      <c r="W193" s="26">
        <v>0</v>
      </c>
      <c r="X193" s="26">
        <v>0</v>
      </c>
      <c r="Y193" s="46" t="s">
        <v>7</v>
      </c>
      <c r="Z193" s="15"/>
    </row>
    <row r="194" spans="1:26" ht="60.75" customHeight="1">
      <c r="A194" s="67" t="s">
        <v>685</v>
      </c>
      <c r="B194" s="11" t="s">
        <v>169</v>
      </c>
      <c r="C194" s="34" t="s">
        <v>182</v>
      </c>
      <c r="D194" s="12" t="s">
        <v>510</v>
      </c>
      <c r="E194" s="61">
        <f t="shared" si="14"/>
        <v>3157.8129664948742</v>
      </c>
      <c r="F194" s="26">
        <f>I194+J194+K194+L194+M194+N194+O194+P194+Q194+R194+S194+T194+U194+V194+W194+X194</f>
        <v>3157.8129664948742</v>
      </c>
      <c r="G194" s="55">
        <v>0</v>
      </c>
      <c r="H194" s="55">
        <v>0</v>
      </c>
      <c r="I194" s="13">
        <v>0</v>
      </c>
      <c r="J194" s="26">
        <v>0</v>
      </c>
      <c r="K194" s="26">
        <v>0</v>
      </c>
      <c r="L194" s="26">
        <v>0</v>
      </c>
      <c r="M194" s="26">
        <v>0</v>
      </c>
      <c r="N194" s="13">
        <v>3157.8129664948742</v>
      </c>
      <c r="O194" s="26">
        <v>0</v>
      </c>
      <c r="P194" s="26">
        <v>0</v>
      </c>
      <c r="Q194" s="26">
        <v>0</v>
      </c>
      <c r="R194" s="26">
        <v>0</v>
      </c>
      <c r="S194" s="26">
        <v>0</v>
      </c>
      <c r="T194" s="26">
        <v>0</v>
      </c>
      <c r="U194" s="26">
        <v>0</v>
      </c>
      <c r="V194" s="26">
        <v>0</v>
      </c>
      <c r="W194" s="26">
        <v>0</v>
      </c>
      <c r="X194" s="26">
        <v>0</v>
      </c>
      <c r="Y194" s="46" t="s">
        <v>7</v>
      </c>
      <c r="Z194" s="15"/>
    </row>
    <row r="195" spans="1:26" ht="69.75" customHeight="1">
      <c r="A195" s="67" t="s">
        <v>686</v>
      </c>
      <c r="B195" s="11" t="s">
        <v>183</v>
      </c>
      <c r="C195" s="11" t="s">
        <v>184</v>
      </c>
      <c r="D195" s="12" t="s">
        <v>1047</v>
      </c>
      <c r="E195" s="61">
        <f t="shared" si="14"/>
        <v>14991.367383517972</v>
      </c>
      <c r="F195" s="26">
        <f t="shared" ref="F195:F200" si="17">I195+J195+K195+L195+M195+N195+O195+P195+Q195+R195+S195+T195+U195+V195+W195+X195</f>
        <v>14991.367383517972</v>
      </c>
      <c r="G195" s="55">
        <v>0</v>
      </c>
      <c r="H195" s="55">
        <v>0</v>
      </c>
      <c r="I195" s="13">
        <v>0</v>
      </c>
      <c r="J195" s="26">
        <v>0</v>
      </c>
      <c r="K195" s="26">
        <v>0</v>
      </c>
      <c r="L195" s="26">
        <v>0</v>
      </c>
      <c r="M195" s="26">
        <v>0</v>
      </c>
      <c r="N195" s="26">
        <v>0</v>
      </c>
      <c r="O195" s="13">
        <f>14738.6000533698+252.767330148171</f>
        <v>14991.367383517972</v>
      </c>
      <c r="P195" s="26">
        <v>0</v>
      </c>
      <c r="Q195" s="26">
        <v>0</v>
      </c>
      <c r="R195" s="26">
        <v>0</v>
      </c>
      <c r="S195" s="26">
        <v>0</v>
      </c>
      <c r="T195" s="26">
        <v>0</v>
      </c>
      <c r="U195" s="26">
        <v>0</v>
      </c>
      <c r="V195" s="26">
        <v>0</v>
      </c>
      <c r="W195" s="26">
        <v>0</v>
      </c>
      <c r="X195" s="26">
        <v>0</v>
      </c>
      <c r="Y195" s="46" t="s">
        <v>7</v>
      </c>
      <c r="Z195" s="15"/>
    </row>
    <row r="196" spans="1:26" ht="51">
      <c r="A196" s="67" t="s">
        <v>687</v>
      </c>
      <c r="B196" s="11" t="s">
        <v>185</v>
      </c>
      <c r="C196" s="11" t="s">
        <v>186</v>
      </c>
      <c r="D196" s="12" t="s">
        <v>1047</v>
      </c>
      <c r="E196" s="61">
        <f t="shared" si="14"/>
        <v>4360.5080903062944</v>
      </c>
      <c r="F196" s="26">
        <f t="shared" si="17"/>
        <v>4360.5080903062944</v>
      </c>
      <c r="G196" s="55">
        <v>0</v>
      </c>
      <c r="H196" s="55">
        <v>0</v>
      </c>
      <c r="I196" s="13">
        <v>0</v>
      </c>
      <c r="J196" s="26">
        <v>0</v>
      </c>
      <c r="K196" s="26">
        <v>0</v>
      </c>
      <c r="L196" s="26">
        <v>0</v>
      </c>
      <c r="M196" s="26">
        <v>0</v>
      </c>
      <c r="N196" s="26">
        <v>0</v>
      </c>
      <c r="O196" s="13">
        <v>4360.5080903062944</v>
      </c>
      <c r="P196" s="26">
        <v>0</v>
      </c>
      <c r="Q196" s="26">
        <v>0</v>
      </c>
      <c r="R196" s="26">
        <v>0</v>
      </c>
      <c r="S196" s="26">
        <v>0</v>
      </c>
      <c r="T196" s="26">
        <v>0</v>
      </c>
      <c r="U196" s="26">
        <v>0</v>
      </c>
      <c r="V196" s="26">
        <v>0</v>
      </c>
      <c r="W196" s="26">
        <v>0</v>
      </c>
      <c r="X196" s="26">
        <v>0</v>
      </c>
      <c r="Y196" s="46" t="s">
        <v>7</v>
      </c>
      <c r="Z196" s="15"/>
    </row>
    <row r="197" spans="1:26" ht="71.25" customHeight="1">
      <c r="A197" s="67" t="s">
        <v>688</v>
      </c>
      <c r="B197" s="11" t="s">
        <v>187</v>
      </c>
      <c r="C197" s="11" t="s">
        <v>188</v>
      </c>
      <c r="D197" s="12" t="s">
        <v>1047</v>
      </c>
      <c r="E197" s="61">
        <f t="shared" si="14"/>
        <v>16042.024157151813</v>
      </c>
      <c r="F197" s="26">
        <f t="shared" si="17"/>
        <v>16042.024157151813</v>
      </c>
      <c r="G197" s="55">
        <v>0</v>
      </c>
      <c r="H197" s="55">
        <v>0</v>
      </c>
      <c r="I197" s="13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13">
        <v>16042.024157151813</v>
      </c>
      <c r="P197" s="26">
        <v>0</v>
      </c>
      <c r="Q197" s="26">
        <v>0</v>
      </c>
      <c r="R197" s="26">
        <v>0</v>
      </c>
      <c r="S197" s="26">
        <v>0</v>
      </c>
      <c r="T197" s="26">
        <v>0</v>
      </c>
      <c r="U197" s="26">
        <v>0</v>
      </c>
      <c r="V197" s="26">
        <v>0</v>
      </c>
      <c r="W197" s="26">
        <v>0</v>
      </c>
      <c r="X197" s="26">
        <v>0</v>
      </c>
      <c r="Y197" s="46" t="s">
        <v>7</v>
      </c>
      <c r="Z197" s="15"/>
    </row>
    <row r="198" spans="1:26" ht="104.25" customHeight="1">
      <c r="A198" s="67" t="s">
        <v>689</v>
      </c>
      <c r="B198" s="11" t="s">
        <v>189</v>
      </c>
      <c r="C198" s="25" t="s">
        <v>190</v>
      </c>
      <c r="D198" s="12" t="s">
        <v>1047</v>
      </c>
      <c r="E198" s="61">
        <f t="shared" si="14"/>
        <v>13690.199870888375</v>
      </c>
      <c r="F198" s="26">
        <f t="shared" si="17"/>
        <v>13690.199870888375</v>
      </c>
      <c r="G198" s="55">
        <v>0</v>
      </c>
      <c r="H198" s="55">
        <v>0</v>
      </c>
      <c r="I198" s="13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13">
        <v>13690.199870888375</v>
      </c>
      <c r="P198" s="26">
        <v>0</v>
      </c>
      <c r="Q198" s="26">
        <v>0</v>
      </c>
      <c r="R198" s="26">
        <v>0</v>
      </c>
      <c r="S198" s="26">
        <v>0</v>
      </c>
      <c r="T198" s="26">
        <v>0</v>
      </c>
      <c r="U198" s="26">
        <v>0</v>
      </c>
      <c r="V198" s="26">
        <v>0</v>
      </c>
      <c r="W198" s="26">
        <v>0</v>
      </c>
      <c r="X198" s="26">
        <v>0</v>
      </c>
      <c r="Y198" s="46" t="s">
        <v>7</v>
      </c>
      <c r="Z198" s="15"/>
    </row>
    <row r="199" spans="1:26" ht="51">
      <c r="A199" s="67" t="s">
        <v>690</v>
      </c>
      <c r="B199" s="11" t="s">
        <v>191</v>
      </c>
      <c r="C199" s="11" t="s">
        <v>192</v>
      </c>
      <c r="D199" s="12" t="s">
        <v>1047</v>
      </c>
      <c r="E199" s="61">
        <f t="shared" si="14"/>
        <v>11111.847218652651</v>
      </c>
      <c r="F199" s="26">
        <f t="shared" si="17"/>
        <v>11111.847218652651</v>
      </c>
      <c r="G199" s="55">
        <v>0</v>
      </c>
      <c r="H199" s="55">
        <v>0</v>
      </c>
      <c r="I199" s="13">
        <v>0</v>
      </c>
      <c r="J199" s="26">
        <v>0</v>
      </c>
      <c r="K199" s="26">
        <v>0</v>
      </c>
      <c r="L199" s="26">
        <v>0</v>
      </c>
      <c r="M199" s="26">
        <v>0</v>
      </c>
      <c r="N199" s="26">
        <v>0</v>
      </c>
      <c r="O199" s="13">
        <v>11111.847218652651</v>
      </c>
      <c r="P199" s="26">
        <v>0</v>
      </c>
      <c r="Q199" s="26">
        <v>0</v>
      </c>
      <c r="R199" s="26">
        <v>0</v>
      </c>
      <c r="S199" s="26">
        <v>0</v>
      </c>
      <c r="T199" s="26">
        <v>0</v>
      </c>
      <c r="U199" s="26">
        <v>0</v>
      </c>
      <c r="V199" s="26">
        <v>0</v>
      </c>
      <c r="W199" s="26">
        <v>0</v>
      </c>
      <c r="X199" s="26">
        <v>0</v>
      </c>
      <c r="Y199" s="46" t="s">
        <v>7</v>
      </c>
      <c r="Z199" s="15"/>
    </row>
    <row r="200" spans="1:26" ht="51">
      <c r="A200" s="67" t="s">
        <v>691</v>
      </c>
      <c r="B200" s="11" t="s">
        <v>193</v>
      </c>
      <c r="C200" s="34" t="s">
        <v>194</v>
      </c>
      <c r="D200" s="12" t="s">
        <v>1047</v>
      </c>
      <c r="E200" s="61">
        <f t="shared" si="14"/>
        <v>1220.9745777763214</v>
      </c>
      <c r="F200" s="26">
        <f t="shared" si="17"/>
        <v>1220.9745777763214</v>
      </c>
      <c r="G200" s="55">
        <v>0</v>
      </c>
      <c r="H200" s="55">
        <v>0</v>
      </c>
      <c r="I200" s="13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13">
        <v>1220.9745777763214</v>
      </c>
      <c r="P200" s="26">
        <v>0</v>
      </c>
      <c r="Q200" s="26">
        <v>0</v>
      </c>
      <c r="R200" s="26">
        <v>0</v>
      </c>
      <c r="S200" s="26">
        <v>0</v>
      </c>
      <c r="T200" s="26">
        <v>0</v>
      </c>
      <c r="U200" s="26">
        <v>0</v>
      </c>
      <c r="V200" s="26">
        <v>0</v>
      </c>
      <c r="W200" s="26">
        <v>0</v>
      </c>
      <c r="X200" s="26">
        <v>0</v>
      </c>
      <c r="Y200" s="46" t="s">
        <v>7</v>
      </c>
      <c r="Z200" s="15"/>
    </row>
    <row r="201" spans="1:26" ht="76.5">
      <c r="A201" s="67" t="s">
        <v>692</v>
      </c>
      <c r="B201" s="11" t="s">
        <v>195</v>
      </c>
      <c r="C201" s="11" t="s">
        <v>196</v>
      </c>
      <c r="D201" s="12" t="s">
        <v>1047</v>
      </c>
      <c r="E201" s="61">
        <f t="shared" si="14"/>
        <v>19965.903010570499</v>
      </c>
      <c r="F201" s="26">
        <f>I201+J201+K201+L201+M201+N201+O201+P201+Q201+R201+S201+T201+U201+V201+W201+X201</f>
        <v>19965.903010570499</v>
      </c>
      <c r="G201" s="55">
        <v>0</v>
      </c>
      <c r="H201" s="55">
        <v>0</v>
      </c>
      <c r="I201" s="13">
        <v>0</v>
      </c>
      <c r="J201" s="26">
        <v>0</v>
      </c>
      <c r="K201" s="26">
        <v>0</v>
      </c>
      <c r="L201" s="26">
        <v>0</v>
      </c>
      <c r="M201" s="26">
        <v>0</v>
      </c>
      <c r="N201" s="26">
        <v>0</v>
      </c>
      <c r="O201" s="13">
        <v>19965.903010570499</v>
      </c>
      <c r="P201" s="26">
        <v>0</v>
      </c>
      <c r="Q201" s="26">
        <v>0</v>
      </c>
      <c r="R201" s="26">
        <v>0</v>
      </c>
      <c r="S201" s="26">
        <v>0</v>
      </c>
      <c r="T201" s="26">
        <v>0</v>
      </c>
      <c r="U201" s="26">
        <v>0</v>
      </c>
      <c r="V201" s="26">
        <v>0</v>
      </c>
      <c r="W201" s="26">
        <v>0</v>
      </c>
      <c r="X201" s="26">
        <v>0</v>
      </c>
      <c r="Y201" s="46" t="s">
        <v>7</v>
      </c>
      <c r="Z201" s="15"/>
    </row>
    <row r="202" spans="1:26" ht="51">
      <c r="A202" s="67" t="s">
        <v>693</v>
      </c>
      <c r="B202" s="11" t="s">
        <v>197</v>
      </c>
      <c r="C202" s="11" t="s">
        <v>198</v>
      </c>
      <c r="D202" s="12" t="s">
        <v>1047</v>
      </c>
      <c r="E202" s="61">
        <f t="shared" si="14"/>
        <v>15095.308769086756</v>
      </c>
      <c r="F202" s="26">
        <f t="shared" ref="F202:F204" si="18">I202+J202+K202+L202+M202+N202+O202+P202+Q202+R202+S202+T202+U202+V202+W202+X202</f>
        <v>15095.308769086756</v>
      </c>
      <c r="G202" s="55">
        <v>0</v>
      </c>
      <c r="H202" s="55">
        <v>0</v>
      </c>
      <c r="I202" s="13">
        <v>0</v>
      </c>
      <c r="J202" s="26">
        <v>0</v>
      </c>
      <c r="K202" s="26">
        <v>0</v>
      </c>
      <c r="L202" s="26">
        <v>0</v>
      </c>
      <c r="M202" s="26">
        <v>0</v>
      </c>
      <c r="N202" s="26">
        <v>0</v>
      </c>
      <c r="O202" s="13">
        <v>15095.308769086756</v>
      </c>
      <c r="P202" s="26">
        <v>0</v>
      </c>
      <c r="Q202" s="26">
        <v>0</v>
      </c>
      <c r="R202" s="26">
        <v>0</v>
      </c>
      <c r="S202" s="26">
        <v>0</v>
      </c>
      <c r="T202" s="26">
        <v>0</v>
      </c>
      <c r="U202" s="26">
        <v>0</v>
      </c>
      <c r="V202" s="26">
        <v>0</v>
      </c>
      <c r="W202" s="26">
        <v>0</v>
      </c>
      <c r="X202" s="26">
        <v>0</v>
      </c>
      <c r="Y202" s="46" t="s">
        <v>7</v>
      </c>
      <c r="Z202" s="15"/>
    </row>
    <row r="203" spans="1:26" ht="51">
      <c r="A203" s="67" t="s">
        <v>694</v>
      </c>
      <c r="B203" s="11" t="s">
        <v>199</v>
      </c>
      <c r="C203" s="11" t="s">
        <v>200</v>
      </c>
      <c r="D203" s="12" t="s">
        <v>1047</v>
      </c>
      <c r="E203" s="61">
        <f t="shared" si="14"/>
        <v>502.27267206880907</v>
      </c>
      <c r="F203" s="26">
        <f t="shared" si="18"/>
        <v>502.27267206880907</v>
      </c>
      <c r="G203" s="55">
        <v>0</v>
      </c>
      <c r="H203" s="55">
        <v>0</v>
      </c>
      <c r="I203" s="13">
        <v>0</v>
      </c>
      <c r="J203" s="26">
        <v>0</v>
      </c>
      <c r="K203" s="26">
        <v>0</v>
      </c>
      <c r="L203" s="26">
        <v>0</v>
      </c>
      <c r="M203" s="26">
        <v>0</v>
      </c>
      <c r="N203" s="26">
        <v>0</v>
      </c>
      <c r="O203" s="13">
        <v>502.27267206880907</v>
      </c>
      <c r="P203" s="26">
        <v>0</v>
      </c>
      <c r="Q203" s="26">
        <v>0</v>
      </c>
      <c r="R203" s="26">
        <v>0</v>
      </c>
      <c r="S203" s="26">
        <v>0</v>
      </c>
      <c r="T203" s="26">
        <v>0</v>
      </c>
      <c r="U203" s="26">
        <v>0</v>
      </c>
      <c r="V203" s="26">
        <v>0</v>
      </c>
      <c r="W203" s="26">
        <v>0</v>
      </c>
      <c r="X203" s="26">
        <v>0</v>
      </c>
      <c r="Y203" s="46" t="s">
        <v>7</v>
      </c>
      <c r="Z203" s="15"/>
    </row>
    <row r="204" spans="1:26" ht="51">
      <c r="A204" s="67" t="s">
        <v>695</v>
      </c>
      <c r="B204" s="11" t="s">
        <v>201</v>
      </c>
      <c r="C204" s="34" t="s">
        <v>202</v>
      </c>
      <c r="D204" s="12" t="s">
        <v>1047</v>
      </c>
      <c r="E204" s="61">
        <f t="shared" si="14"/>
        <v>608.62920273645182</v>
      </c>
      <c r="F204" s="26">
        <f t="shared" si="18"/>
        <v>608.62920273645182</v>
      </c>
      <c r="G204" s="55">
        <v>0</v>
      </c>
      <c r="H204" s="55">
        <v>0</v>
      </c>
      <c r="I204" s="13">
        <v>0</v>
      </c>
      <c r="J204" s="26">
        <v>0</v>
      </c>
      <c r="K204" s="26">
        <v>0</v>
      </c>
      <c r="L204" s="26">
        <v>0</v>
      </c>
      <c r="M204" s="26">
        <v>0</v>
      </c>
      <c r="N204" s="26">
        <v>0</v>
      </c>
      <c r="O204" s="13">
        <v>608.62920273645182</v>
      </c>
      <c r="P204" s="26">
        <v>0</v>
      </c>
      <c r="Q204" s="26">
        <v>0</v>
      </c>
      <c r="R204" s="26">
        <v>0</v>
      </c>
      <c r="S204" s="26">
        <v>0</v>
      </c>
      <c r="T204" s="26">
        <v>0</v>
      </c>
      <c r="U204" s="26">
        <v>0</v>
      </c>
      <c r="V204" s="26">
        <v>0</v>
      </c>
      <c r="W204" s="26">
        <v>0</v>
      </c>
      <c r="X204" s="26">
        <v>0</v>
      </c>
      <c r="Y204" s="46" t="s">
        <v>7</v>
      </c>
      <c r="Z204" s="15"/>
    </row>
    <row r="205" spans="1:26" ht="51">
      <c r="A205" s="67" t="s">
        <v>696</v>
      </c>
      <c r="B205" s="11" t="s">
        <v>203</v>
      </c>
      <c r="C205" s="34" t="s">
        <v>204</v>
      </c>
      <c r="D205" s="12" t="s">
        <v>1047</v>
      </c>
      <c r="E205" s="61">
        <f t="shared" si="14"/>
        <v>852.60805284279797</v>
      </c>
      <c r="F205" s="26">
        <f>I205+J205+K205+L205+M205+N205+O205+P205+Q205+R205+S205+T205+U205+V205+W205+X205</f>
        <v>852.60805284279797</v>
      </c>
      <c r="G205" s="55">
        <v>0</v>
      </c>
      <c r="H205" s="55">
        <v>0</v>
      </c>
      <c r="I205" s="13">
        <v>0</v>
      </c>
      <c r="J205" s="26">
        <v>0</v>
      </c>
      <c r="K205" s="26">
        <v>0</v>
      </c>
      <c r="L205" s="26">
        <v>0</v>
      </c>
      <c r="M205" s="26">
        <v>0</v>
      </c>
      <c r="N205" s="26">
        <v>0</v>
      </c>
      <c r="O205" s="13">
        <v>852.60805284279797</v>
      </c>
      <c r="P205" s="26">
        <v>0</v>
      </c>
      <c r="Q205" s="26">
        <v>0</v>
      </c>
      <c r="R205" s="26">
        <v>0</v>
      </c>
      <c r="S205" s="26">
        <v>0</v>
      </c>
      <c r="T205" s="26">
        <v>0</v>
      </c>
      <c r="U205" s="26">
        <v>0</v>
      </c>
      <c r="V205" s="26">
        <v>0</v>
      </c>
      <c r="W205" s="26">
        <v>0</v>
      </c>
      <c r="X205" s="26">
        <v>0</v>
      </c>
      <c r="Y205" s="46" t="s">
        <v>7</v>
      </c>
      <c r="Z205" s="15"/>
    </row>
    <row r="206" spans="1:26" ht="103.5" customHeight="1">
      <c r="A206" s="67" t="s">
        <v>697</v>
      </c>
      <c r="B206" s="11" t="s">
        <v>205</v>
      </c>
      <c r="C206" s="25" t="s">
        <v>206</v>
      </c>
      <c r="D206" s="12" t="s">
        <v>1047</v>
      </c>
      <c r="E206" s="61">
        <f t="shared" si="14"/>
        <v>20040.665399961061</v>
      </c>
      <c r="F206" s="26">
        <f t="shared" ref="F206:F211" si="19">I206+J206+K206+L206+M206+N206+O206+P206+Q206+R206+S206+T206+U206+V206+W206+X206</f>
        <v>20040.665399961061</v>
      </c>
      <c r="G206" s="55">
        <v>0</v>
      </c>
      <c r="H206" s="55">
        <v>0</v>
      </c>
      <c r="I206" s="13">
        <v>0</v>
      </c>
      <c r="J206" s="26">
        <v>0</v>
      </c>
      <c r="K206" s="26">
        <v>0</v>
      </c>
      <c r="L206" s="26">
        <v>0</v>
      </c>
      <c r="M206" s="26">
        <v>0</v>
      </c>
      <c r="N206" s="26">
        <v>0</v>
      </c>
      <c r="O206" s="13">
        <v>20040.665399961061</v>
      </c>
      <c r="P206" s="26">
        <v>0</v>
      </c>
      <c r="Q206" s="26">
        <v>0</v>
      </c>
      <c r="R206" s="26">
        <v>0</v>
      </c>
      <c r="S206" s="26">
        <v>0</v>
      </c>
      <c r="T206" s="26">
        <v>0</v>
      </c>
      <c r="U206" s="26">
        <v>0</v>
      </c>
      <c r="V206" s="26">
        <v>0</v>
      </c>
      <c r="W206" s="26">
        <v>0</v>
      </c>
      <c r="X206" s="26">
        <v>0</v>
      </c>
      <c r="Y206" s="46" t="s">
        <v>7</v>
      </c>
      <c r="Z206" s="15"/>
    </row>
    <row r="207" spans="1:26" ht="84" customHeight="1">
      <c r="A207" s="67" t="s">
        <v>698</v>
      </c>
      <c r="B207" s="11" t="s">
        <v>207</v>
      </c>
      <c r="C207" s="11" t="s">
        <v>208</v>
      </c>
      <c r="D207" s="12" t="s">
        <v>1047</v>
      </c>
      <c r="E207" s="61">
        <f t="shared" si="14"/>
        <v>12770.45892458834</v>
      </c>
      <c r="F207" s="26">
        <f t="shared" si="19"/>
        <v>12770.45892458834</v>
      </c>
      <c r="G207" s="55">
        <v>0</v>
      </c>
      <c r="H207" s="55">
        <v>0</v>
      </c>
      <c r="I207" s="13">
        <v>0</v>
      </c>
      <c r="J207" s="26">
        <v>0</v>
      </c>
      <c r="K207" s="26">
        <v>0</v>
      </c>
      <c r="L207" s="26">
        <v>0</v>
      </c>
      <c r="M207" s="26">
        <v>0</v>
      </c>
      <c r="N207" s="26">
        <v>0</v>
      </c>
      <c r="O207" s="13">
        <v>12770.45892458834</v>
      </c>
      <c r="P207" s="26">
        <v>0</v>
      </c>
      <c r="Q207" s="26">
        <v>0</v>
      </c>
      <c r="R207" s="26">
        <v>0</v>
      </c>
      <c r="S207" s="26">
        <v>0</v>
      </c>
      <c r="T207" s="26">
        <v>0</v>
      </c>
      <c r="U207" s="26">
        <v>0</v>
      </c>
      <c r="V207" s="26">
        <v>0</v>
      </c>
      <c r="W207" s="26">
        <v>0</v>
      </c>
      <c r="X207" s="26">
        <v>0</v>
      </c>
      <c r="Y207" s="46" t="s">
        <v>7</v>
      </c>
      <c r="Z207" s="15"/>
    </row>
    <row r="208" spans="1:26" ht="137.25" customHeight="1">
      <c r="A208" s="67" t="s">
        <v>699</v>
      </c>
      <c r="B208" s="11" t="s">
        <v>209</v>
      </c>
      <c r="C208" s="11" t="s">
        <v>210</v>
      </c>
      <c r="D208" s="12" t="s">
        <v>510</v>
      </c>
      <c r="E208" s="61">
        <f t="shared" si="14"/>
        <v>27994.359012016579</v>
      </c>
      <c r="F208" s="26">
        <f t="shared" si="19"/>
        <v>27994.359012016579</v>
      </c>
      <c r="G208" s="55">
        <v>0</v>
      </c>
      <c r="H208" s="55">
        <v>0</v>
      </c>
      <c r="I208" s="13">
        <v>0</v>
      </c>
      <c r="J208" s="26">
        <v>0</v>
      </c>
      <c r="K208" s="26">
        <v>0</v>
      </c>
      <c r="L208" s="26">
        <v>0</v>
      </c>
      <c r="M208" s="26">
        <v>0</v>
      </c>
      <c r="N208" s="26">
        <v>0</v>
      </c>
      <c r="O208" s="13">
        <v>27994.359012016579</v>
      </c>
      <c r="P208" s="26">
        <v>0</v>
      </c>
      <c r="Q208" s="26">
        <v>0</v>
      </c>
      <c r="R208" s="26">
        <v>0</v>
      </c>
      <c r="S208" s="26">
        <v>0</v>
      </c>
      <c r="T208" s="26">
        <v>0</v>
      </c>
      <c r="U208" s="26">
        <v>0</v>
      </c>
      <c r="V208" s="26">
        <v>0</v>
      </c>
      <c r="W208" s="26">
        <v>0</v>
      </c>
      <c r="X208" s="26">
        <v>0</v>
      </c>
      <c r="Y208" s="46" t="s">
        <v>7</v>
      </c>
      <c r="Z208" s="15"/>
    </row>
    <row r="209" spans="1:26" ht="51">
      <c r="A209" s="67" t="s">
        <v>700</v>
      </c>
      <c r="B209" s="11" t="s">
        <v>211</v>
      </c>
      <c r="C209" s="34" t="s">
        <v>212</v>
      </c>
      <c r="D209" s="12" t="s">
        <v>510</v>
      </c>
      <c r="E209" s="61">
        <f t="shared" si="14"/>
        <v>413.78407318932699</v>
      </c>
      <c r="F209" s="26">
        <f t="shared" si="19"/>
        <v>413.78407318932699</v>
      </c>
      <c r="G209" s="55">
        <v>0</v>
      </c>
      <c r="H209" s="55">
        <v>0</v>
      </c>
      <c r="I209" s="13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13">
        <f>199.157754852807+214.62631833652</f>
        <v>413.78407318932699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  <c r="X209" s="26">
        <v>0</v>
      </c>
      <c r="Y209" s="46" t="s">
        <v>7</v>
      </c>
      <c r="Z209" s="15"/>
    </row>
    <row r="210" spans="1:26" ht="78" customHeight="1">
      <c r="A210" s="67" t="s">
        <v>701</v>
      </c>
      <c r="B210" s="11" t="s">
        <v>214</v>
      </c>
      <c r="C210" s="11" t="s">
        <v>213</v>
      </c>
      <c r="D210" s="12" t="s">
        <v>510</v>
      </c>
      <c r="E210" s="61">
        <f t="shared" si="14"/>
        <v>6164.0724583410574</v>
      </c>
      <c r="F210" s="26">
        <f t="shared" si="19"/>
        <v>6164.0724583410574</v>
      </c>
      <c r="G210" s="55">
        <v>0</v>
      </c>
      <c r="H210" s="55">
        <v>0</v>
      </c>
      <c r="I210" s="13">
        <v>0</v>
      </c>
      <c r="J210" s="26">
        <v>0</v>
      </c>
      <c r="K210" s="26">
        <v>0</v>
      </c>
      <c r="L210" s="26">
        <v>0</v>
      </c>
      <c r="M210" s="26">
        <v>0</v>
      </c>
      <c r="N210" s="26">
        <v>0</v>
      </c>
      <c r="O210" s="13">
        <v>6164.0724583410574</v>
      </c>
      <c r="P210" s="26">
        <v>0</v>
      </c>
      <c r="Q210" s="26">
        <v>0</v>
      </c>
      <c r="R210" s="26">
        <v>0</v>
      </c>
      <c r="S210" s="26">
        <v>0</v>
      </c>
      <c r="T210" s="26">
        <v>0</v>
      </c>
      <c r="U210" s="26">
        <v>0</v>
      </c>
      <c r="V210" s="26">
        <v>0</v>
      </c>
      <c r="W210" s="26">
        <v>0</v>
      </c>
      <c r="X210" s="26">
        <v>0</v>
      </c>
      <c r="Y210" s="46" t="s">
        <v>7</v>
      </c>
      <c r="Z210" s="15"/>
    </row>
    <row r="211" spans="1:26" ht="51">
      <c r="A211" s="67" t="s">
        <v>702</v>
      </c>
      <c r="B211" s="11" t="s">
        <v>215</v>
      </c>
      <c r="C211" s="34" t="s">
        <v>216</v>
      </c>
      <c r="D211" s="12" t="s">
        <v>510</v>
      </c>
      <c r="E211" s="61">
        <f t="shared" si="14"/>
        <v>1065.511514778442</v>
      </c>
      <c r="F211" s="26">
        <f t="shared" si="19"/>
        <v>1065.511514778442</v>
      </c>
      <c r="G211" s="55">
        <v>0</v>
      </c>
      <c r="H211" s="55">
        <v>0</v>
      </c>
      <c r="I211" s="13">
        <v>0</v>
      </c>
      <c r="J211" s="26">
        <v>0</v>
      </c>
      <c r="K211" s="26">
        <v>0</v>
      </c>
      <c r="L211" s="26">
        <v>0</v>
      </c>
      <c r="M211" s="26">
        <v>0</v>
      </c>
      <c r="N211" s="26">
        <v>0</v>
      </c>
      <c r="O211" s="13">
        <v>1065.511514778442</v>
      </c>
      <c r="P211" s="26">
        <v>0</v>
      </c>
      <c r="Q211" s="26">
        <v>0</v>
      </c>
      <c r="R211" s="26">
        <v>0</v>
      </c>
      <c r="S211" s="26">
        <v>0</v>
      </c>
      <c r="T211" s="26">
        <v>0</v>
      </c>
      <c r="U211" s="26">
        <v>0</v>
      </c>
      <c r="V211" s="26">
        <v>0</v>
      </c>
      <c r="W211" s="26">
        <v>0</v>
      </c>
      <c r="X211" s="26">
        <v>0</v>
      </c>
      <c r="Y211" s="46" t="s">
        <v>7</v>
      </c>
      <c r="Z211" s="15"/>
    </row>
    <row r="212" spans="1:26" ht="234.75" customHeight="1">
      <c r="A212" s="67" t="s">
        <v>703</v>
      </c>
      <c r="B212" s="11" t="s">
        <v>217</v>
      </c>
      <c r="C212" s="11" t="s">
        <v>218</v>
      </c>
      <c r="D212" s="12" t="s">
        <v>510</v>
      </c>
      <c r="E212" s="61">
        <f t="shared" si="14"/>
        <v>61940.430991040877</v>
      </c>
      <c r="F212" s="26">
        <f>I212+J212+K212+L212+M212+N212+O212+P212+Q212+R212+S212+T212+U212+V212+W212+X212</f>
        <v>61940.430991040877</v>
      </c>
      <c r="G212" s="55">
        <v>0</v>
      </c>
      <c r="H212" s="55">
        <v>0</v>
      </c>
      <c r="I212" s="13">
        <v>0</v>
      </c>
      <c r="J212" s="26">
        <v>0</v>
      </c>
      <c r="K212" s="26">
        <v>0</v>
      </c>
      <c r="L212" s="26">
        <v>0</v>
      </c>
      <c r="M212" s="26">
        <v>0</v>
      </c>
      <c r="N212" s="26">
        <v>0</v>
      </c>
      <c r="O212" s="13">
        <v>61940.430991040877</v>
      </c>
      <c r="P212" s="26">
        <v>0</v>
      </c>
      <c r="Q212" s="26">
        <v>0</v>
      </c>
      <c r="R212" s="26">
        <v>0</v>
      </c>
      <c r="S212" s="26">
        <v>0</v>
      </c>
      <c r="T212" s="26">
        <v>0</v>
      </c>
      <c r="U212" s="26">
        <v>0</v>
      </c>
      <c r="V212" s="26">
        <v>0</v>
      </c>
      <c r="W212" s="26">
        <v>0</v>
      </c>
      <c r="X212" s="26">
        <v>0</v>
      </c>
      <c r="Y212" s="46" t="s">
        <v>7</v>
      </c>
      <c r="Z212" s="15"/>
    </row>
    <row r="213" spans="1:26" ht="76.5">
      <c r="A213" s="67" t="s">
        <v>704</v>
      </c>
      <c r="B213" s="11" t="s">
        <v>219</v>
      </c>
      <c r="C213" s="11" t="s">
        <v>220</v>
      </c>
      <c r="D213" s="12" t="s">
        <v>510</v>
      </c>
      <c r="E213" s="61">
        <f t="shared" si="14"/>
        <v>22169.074620485546</v>
      </c>
      <c r="F213" s="26">
        <f t="shared" ref="F213:F221" si="20">I213+J213+K213+L213+M213+N213+O213+P213+Q213+R213+S213+T213+U213+V213+W213+X213</f>
        <v>22169.074620485546</v>
      </c>
      <c r="G213" s="55">
        <v>0</v>
      </c>
      <c r="H213" s="55">
        <v>0</v>
      </c>
      <c r="I213" s="13">
        <v>0</v>
      </c>
      <c r="J213" s="26">
        <v>0</v>
      </c>
      <c r="K213" s="26">
        <v>0</v>
      </c>
      <c r="L213" s="26">
        <v>0</v>
      </c>
      <c r="M213" s="26">
        <v>0</v>
      </c>
      <c r="N213" s="26">
        <v>0</v>
      </c>
      <c r="O213" s="13">
        <v>22169.074620485546</v>
      </c>
      <c r="P213" s="26">
        <v>0</v>
      </c>
      <c r="Q213" s="26">
        <v>0</v>
      </c>
      <c r="R213" s="26">
        <v>0</v>
      </c>
      <c r="S213" s="26">
        <v>0</v>
      </c>
      <c r="T213" s="26">
        <v>0</v>
      </c>
      <c r="U213" s="26">
        <v>0</v>
      </c>
      <c r="V213" s="26">
        <v>0</v>
      </c>
      <c r="W213" s="26">
        <v>0</v>
      </c>
      <c r="X213" s="26">
        <v>0</v>
      </c>
      <c r="Y213" s="46" t="s">
        <v>7</v>
      </c>
      <c r="Z213" s="15"/>
    </row>
    <row r="214" spans="1:26" ht="76.5">
      <c r="A214" s="67" t="s">
        <v>705</v>
      </c>
      <c r="B214" s="11" t="s">
        <v>221</v>
      </c>
      <c r="C214" s="25" t="s">
        <v>222</v>
      </c>
      <c r="D214" s="12" t="s">
        <v>1047</v>
      </c>
      <c r="E214" s="61">
        <f t="shared" si="14"/>
        <v>19129.754573895927</v>
      </c>
      <c r="F214" s="26">
        <f t="shared" si="20"/>
        <v>19129.754573895927</v>
      </c>
      <c r="G214" s="55">
        <v>0</v>
      </c>
      <c r="H214" s="55">
        <v>0</v>
      </c>
      <c r="I214" s="13">
        <v>0</v>
      </c>
      <c r="J214" s="26">
        <v>0</v>
      </c>
      <c r="K214" s="26">
        <v>0</v>
      </c>
      <c r="L214" s="26">
        <v>0</v>
      </c>
      <c r="M214" s="26">
        <v>0</v>
      </c>
      <c r="N214" s="26">
        <v>0</v>
      </c>
      <c r="O214" s="26">
        <v>0</v>
      </c>
      <c r="P214" s="13">
        <v>19129.754573895927</v>
      </c>
      <c r="Q214" s="26">
        <v>0</v>
      </c>
      <c r="R214" s="26">
        <v>0</v>
      </c>
      <c r="S214" s="26">
        <v>0</v>
      </c>
      <c r="T214" s="26">
        <v>0</v>
      </c>
      <c r="U214" s="26">
        <v>0</v>
      </c>
      <c r="V214" s="26">
        <v>0</v>
      </c>
      <c r="W214" s="26">
        <v>0</v>
      </c>
      <c r="X214" s="26">
        <v>0</v>
      </c>
      <c r="Y214" s="46" t="s">
        <v>7</v>
      </c>
      <c r="Z214" s="15"/>
    </row>
    <row r="215" spans="1:26" ht="51">
      <c r="A215" s="67" t="s">
        <v>706</v>
      </c>
      <c r="B215" s="11" t="s">
        <v>223</v>
      </c>
      <c r="C215" s="11" t="s">
        <v>224</v>
      </c>
      <c r="D215" s="12" t="s">
        <v>1047</v>
      </c>
      <c r="E215" s="61">
        <f t="shared" si="14"/>
        <v>4668.1438028283692</v>
      </c>
      <c r="F215" s="26">
        <f t="shared" si="20"/>
        <v>4668.1438028283692</v>
      </c>
      <c r="G215" s="55">
        <v>0</v>
      </c>
      <c r="H215" s="55">
        <v>0</v>
      </c>
      <c r="I215" s="13">
        <v>0</v>
      </c>
      <c r="J215" s="26">
        <v>0</v>
      </c>
      <c r="K215" s="26">
        <v>0</v>
      </c>
      <c r="L215" s="26">
        <v>0</v>
      </c>
      <c r="M215" s="26">
        <v>0</v>
      </c>
      <c r="N215" s="26">
        <v>0</v>
      </c>
      <c r="O215" s="26">
        <v>0</v>
      </c>
      <c r="P215" s="13">
        <v>4668.1438028283692</v>
      </c>
      <c r="Q215" s="26">
        <v>0</v>
      </c>
      <c r="R215" s="26">
        <v>0</v>
      </c>
      <c r="S215" s="26">
        <v>0</v>
      </c>
      <c r="T215" s="26">
        <v>0</v>
      </c>
      <c r="U215" s="26">
        <v>0</v>
      </c>
      <c r="V215" s="26">
        <v>0</v>
      </c>
      <c r="W215" s="26">
        <v>0</v>
      </c>
      <c r="X215" s="26">
        <v>0</v>
      </c>
      <c r="Y215" s="46" t="s">
        <v>7</v>
      </c>
      <c r="Z215" s="15"/>
    </row>
    <row r="216" spans="1:26" ht="102">
      <c r="A216" s="67" t="s">
        <v>707</v>
      </c>
      <c r="B216" s="11" t="s">
        <v>225</v>
      </c>
      <c r="C216" s="11" t="s">
        <v>226</v>
      </c>
      <c r="D216" s="12" t="s">
        <v>1047</v>
      </c>
      <c r="E216" s="61">
        <f t="shared" si="14"/>
        <v>19753.32990249441</v>
      </c>
      <c r="F216" s="26">
        <f t="shared" si="20"/>
        <v>19753.32990249441</v>
      </c>
      <c r="G216" s="55">
        <v>0</v>
      </c>
      <c r="H216" s="55">
        <v>0</v>
      </c>
      <c r="I216" s="13">
        <v>0</v>
      </c>
      <c r="J216" s="26">
        <v>0</v>
      </c>
      <c r="K216" s="26">
        <v>0</v>
      </c>
      <c r="L216" s="26">
        <v>0</v>
      </c>
      <c r="M216" s="26">
        <v>0</v>
      </c>
      <c r="N216" s="26">
        <v>0</v>
      </c>
      <c r="O216" s="26">
        <v>0</v>
      </c>
      <c r="P216" s="13">
        <v>19753.32990249441</v>
      </c>
      <c r="Q216" s="26">
        <v>0</v>
      </c>
      <c r="R216" s="26">
        <v>0</v>
      </c>
      <c r="S216" s="26">
        <v>0</v>
      </c>
      <c r="T216" s="26">
        <v>0</v>
      </c>
      <c r="U216" s="26">
        <v>0</v>
      </c>
      <c r="V216" s="26">
        <v>0</v>
      </c>
      <c r="W216" s="26">
        <v>0</v>
      </c>
      <c r="X216" s="26">
        <v>0</v>
      </c>
      <c r="Y216" s="46" t="s">
        <v>7</v>
      </c>
      <c r="Z216" s="15"/>
    </row>
    <row r="217" spans="1:26" ht="51">
      <c r="A217" s="67" t="s">
        <v>708</v>
      </c>
      <c r="B217" s="11" t="s">
        <v>227</v>
      </c>
      <c r="C217" s="11" t="s">
        <v>228</v>
      </c>
      <c r="D217" s="12" t="s">
        <v>1047</v>
      </c>
      <c r="E217" s="61">
        <f t="shared" si="14"/>
        <v>1417.4551471253917</v>
      </c>
      <c r="F217" s="26">
        <f t="shared" si="20"/>
        <v>1417.4551471253917</v>
      </c>
      <c r="G217" s="55">
        <v>0</v>
      </c>
      <c r="H217" s="55">
        <v>0</v>
      </c>
      <c r="I217" s="13">
        <v>0</v>
      </c>
      <c r="J217" s="26">
        <v>0</v>
      </c>
      <c r="K217" s="26">
        <v>0</v>
      </c>
      <c r="L217" s="26">
        <v>0</v>
      </c>
      <c r="M217" s="26">
        <v>0</v>
      </c>
      <c r="N217" s="26">
        <v>0</v>
      </c>
      <c r="O217" s="26">
        <v>0</v>
      </c>
      <c r="P217" s="13">
        <v>1417.4551471253917</v>
      </c>
      <c r="Q217" s="26">
        <v>0</v>
      </c>
      <c r="R217" s="26">
        <v>0</v>
      </c>
      <c r="S217" s="26">
        <v>0</v>
      </c>
      <c r="T217" s="26">
        <v>0</v>
      </c>
      <c r="U217" s="26">
        <v>0</v>
      </c>
      <c r="V217" s="26">
        <v>0</v>
      </c>
      <c r="W217" s="26">
        <v>0</v>
      </c>
      <c r="X217" s="26">
        <v>0</v>
      </c>
      <c r="Y217" s="46" t="s">
        <v>7</v>
      </c>
      <c r="Z217" s="15"/>
    </row>
    <row r="218" spans="1:26" ht="51">
      <c r="A218" s="67" t="s">
        <v>709</v>
      </c>
      <c r="B218" s="11" t="s">
        <v>229</v>
      </c>
      <c r="C218" s="11" t="s">
        <v>230</v>
      </c>
      <c r="D218" s="12" t="s">
        <v>1047</v>
      </c>
      <c r="E218" s="61">
        <f t="shared" si="14"/>
        <v>5483.473481754133</v>
      </c>
      <c r="F218" s="26">
        <f t="shared" si="20"/>
        <v>5483.473481754133</v>
      </c>
      <c r="G218" s="55">
        <v>0</v>
      </c>
      <c r="H218" s="55">
        <v>0</v>
      </c>
      <c r="I218" s="13">
        <v>0</v>
      </c>
      <c r="J218" s="26">
        <v>0</v>
      </c>
      <c r="K218" s="26">
        <v>0</v>
      </c>
      <c r="L218" s="26">
        <v>0</v>
      </c>
      <c r="M218" s="26">
        <v>0</v>
      </c>
      <c r="N218" s="26">
        <v>0</v>
      </c>
      <c r="O218" s="26">
        <v>0</v>
      </c>
      <c r="P218" s="13">
        <v>5483.473481754133</v>
      </c>
      <c r="Q218" s="26">
        <v>0</v>
      </c>
      <c r="R218" s="26">
        <v>0</v>
      </c>
      <c r="S218" s="26">
        <v>0</v>
      </c>
      <c r="T218" s="26">
        <v>0</v>
      </c>
      <c r="U218" s="26">
        <v>0</v>
      </c>
      <c r="V218" s="26">
        <v>0</v>
      </c>
      <c r="W218" s="26">
        <v>0</v>
      </c>
      <c r="X218" s="26">
        <v>0</v>
      </c>
      <c r="Y218" s="46" t="s">
        <v>7</v>
      </c>
      <c r="Z218" s="15"/>
    </row>
    <row r="219" spans="1:26" ht="51">
      <c r="A219" s="67" t="s">
        <v>710</v>
      </c>
      <c r="B219" s="11" t="s">
        <v>231</v>
      </c>
      <c r="C219" s="11" t="s">
        <v>232</v>
      </c>
      <c r="D219" s="12" t="s">
        <v>1047</v>
      </c>
      <c r="E219" s="61">
        <f t="shared" si="14"/>
        <v>17692.733525746215</v>
      </c>
      <c r="F219" s="26">
        <f t="shared" si="20"/>
        <v>17692.733525746215</v>
      </c>
      <c r="G219" s="55">
        <v>0</v>
      </c>
      <c r="H219" s="55">
        <v>0</v>
      </c>
      <c r="I219" s="13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13">
        <v>17692.733525746215</v>
      </c>
      <c r="Q219" s="26">
        <v>0</v>
      </c>
      <c r="R219" s="26">
        <v>0</v>
      </c>
      <c r="S219" s="26">
        <v>0</v>
      </c>
      <c r="T219" s="26">
        <v>0</v>
      </c>
      <c r="U219" s="26">
        <v>0</v>
      </c>
      <c r="V219" s="26">
        <v>0</v>
      </c>
      <c r="W219" s="26">
        <v>0</v>
      </c>
      <c r="X219" s="26">
        <v>0</v>
      </c>
      <c r="Y219" s="46" t="s">
        <v>7</v>
      </c>
      <c r="Z219" s="15"/>
    </row>
    <row r="220" spans="1:26" ht="51">
      <c r="A220" s="67" t="s">
        <v>711</v>
      </c>
      <c r="B220" s="11" t="s">
        <v>233</v>
      </c>
      <c r="C220" s="11" t="s">
        <v>234</v>
      </c>
      <c r="D220" s="12" t="s">
        <v>1047</v>
      </c>
      <c r="E220" s="61">
        <f t="shared" si="14"/>
        <v>558.24006917242298</v>
      </c>
      <c r="F220" s="26">
        <f t="shared" si="20"/>
        <v>558.24006917242298</v>
      </c>
      <c r="G220" s="55">
        <v>0</v>
      </c>
      <c r="H220" s="55">
        <v>0</v>
      </c>
      <c r="I220" s="13">
        <v>0</v>
      </c>
      <c r="J220" s="26">
        <v>0</v>
      </c>
      <c r="K220" s="26">
        <v>0</v>
      </c>
      <c r="L220" s="26">
        <v>0</v>
      </c>
      <c r="M220" s="26">
        <v>0</v>
      </c>
      <c r="N220" s="26">
        <v>0</v>
      </c>
      <c r="O220" s="26">
        <v>0</v>
      </c>
      <c r="P220" s="13">
        <v>558.24006917242298</v>
      </c>
      <c r="Q220" s="26">
        <v>0</v>
      </c>
      <c r="R220" s="26">
        <v>0</v>
      </c>
      <c r="S220" s="26">
        <v>0</v>
      </c>
      <c r="T220" s="26">
        <v>0</v>
      </c>
      <c r="U220" s="26">
        <v>0</v>
      </c>
      <c r="V220" s="26">
        <v>0</v>
      </c>
      <c r="W220" s="26">
        <v>0</v>
      </c>
      <c r="X220" s="26">
        <v>0</v>
      </c>
      <c r="Y220" s="46" t="s">
        <v>7</v>
      </c>
      <c r="Z220" s="15"/>
    </row>
    <row r="221" spans="1:26" ht="51">
      <c r="A221" s="67" t="s">
        <v>712</v>
      </c>
      <c r="B221" s="11" t="s">
        <v>236</v>
      </c>
      <c r="C221" s="34" t="s">
        <v>235</v>
      </c>
      <c r="D221" s="12" t="s">
        <v>1047</v>
      </c>
      <c r="E221" s="61">
        <f t="shared" si="14"/>
        <v>2637.9716143564629</v>
      </c>
      <c r="F221" s="26">
        <f t="shared" si="20"/>
        <v>2637.9716143564629</v>
      </c>
      <c r="G221" s="55">
        <v>0</v>
      </c>
      <c r="H221" s="55">
        <v>0</v>
      </c>
      <c r="I221" s="13">
        <v>0</v>
      </c>
      <c r="J221" s="26">
        <v>0</v>
      </c>
      <c r="K221" s="26">
        <v>0</v>
      </c>
      <c r="L221" s="26">
        <v>0</v>
      </c>
      <c r="M221" s="26">
        <v>0</v>
      </c>
      <c r="N221" s="26">
        <v>0</v>
      </c>
      <c r="O221" s="26">
        <v>0</v>
      </c>
      <c r="P221" s="13">
        <v>2637.9716143564629</v>
      </c>
      <c r="Q221" s="26">
        <v>0</v>
      </c>
      <c r="R221" s="26">
        <v>0</v>
      </c>
      <c r="S221" s="26">
        <v>0</v>
      </c>
      <c r="T221" s="26">
        <v>0</v>
      </c>
      <c r="U221" s="26">
        <v>0</v>
      </c>
      <c r="V221" s="26">
        <v>0</v>
      </c>
      <c r="W221" s="26">
        <v>0</v>
      </c>
      <c r="X221" s="26">
        <v>0</v>
      </c>
      <c r="Y221" s="46" t="s">
        <v>7</v>
      </c>
      <c r="Z221" s="15"/>
    </row>
    <row r="222" spans="1:26" ht="76.5">
      <c r="A222" s="67" t="s">
        <v>713</v>
      </c>
      <c r="B222" s="11" t="s">
        <v>237</v>
      </c>
      <c r="C222" s="11" t="s">
        <v>238</v>
      </c>
      <c r="D222" s="12" t="s">
        <v>1047</v>
      </c>
      <c r="E222" s="61">
        <f t="shared" si="14"/>
        <v>36990.906678679414</v>
      </c>
      <c r="F222" s="26">
        <f>I222+J222+K222+L222+M222+N222+O222+P222+Q222+R222+S222+T222+U222+V222+W222+X222</f>
        <v>36990.906678679414</v>
      </c>
      <c r="G222" s="55">
        <v>0</v>
      </c>
      <c r="H222" s="55">
        <v>0</v>
      </c>
      <c r="I222" s="13">
        <v>0</v>
      </c>
      <c r="J222" s="26">
        <v>0</v>
      </c>
      <c r="K222" s="26">
        <v>0</v>
      </c>
      <c r="L222" s="26">
        <v>0</v>
      </c>
      <c r="M222" s="26">
        <v>0</v>
      </c>
      <c r="N222" s="26">
        <v>0</v>
      </c>
      <c r="O222" s="26">
        <v>0</v>
      </c>
      <c r="P222" s="13">
        <f>36516.8844072131+474.022271466314</f>
        <v>36990.906678679414</v>
      </c>
      <c r="Q222" s="26">
        <v>0</v>
      </c>
      <c r="R222" s="26">
        <v>0</v>
      </c>
      <c r="S222" s="26">
        <v>0</v>
      </c>
      <c r="T222" s="26">
        <v>0</v>
      </c>
      <c r="U222" s="26">
        <v>0</v>
      </c>
      <c r="V222" s="26">
        <v>0</v>
      </c>
      <c r="W222" s="26">
        <v>0</v>
      </c>
      <c r="X222" s="26">
        <v>0</v>
      </c>
      <c r="Y222" s="46" t="s">
        <v>7</v>
      </c>
      <c r="Z222" s="15"/>
    </row>
    <row r="223" spans="1:26" ht="51">
      <c r="A223" s="67" t="s">
        <v>714</v>
      </c>
      <c r="B223" s="11" t="s">
        <v>239</v>
      </c>
      <c r="C223" s="11" t="s">
        <v>240</v>
      </c>
      <c r="D223" s="12" t="s">
        <v>1047</v>
      </c>
      <c r="E223" s="61">
        <f t="shared" si="14"/>
        <v>495.80825238537903</v>
      </c>
      <c r="F223" s="26">
        <f t="shared" ref="F223:F230" si="21">I223+J223+K223+L223+M223+N223+O223+P223+Q223+R223+S223+T223+U223+V223+W223+X223</f>
        <v>495.80825238537903</v>
      </c>
      <c r="G223" s="55">
        <v>0</v>
      </c>
      <c r="H223" s="55">
        <v>0</v>
      </c>
      <c r="I223" s="13">
        <v>0</v>
      </c>
      <c r="J223" s="26">
        <v>0</v>
      </c>
      <c r="K223" s="26">
        <v>0</v>
      </c>
      <c r="L223" s="26">
        <v>0</v>
      </c>
      <c r="M223" s="26">
        <v>0</v>
      </c>
      <c r="N223" s="26">
        <v>0</v>
      </c>
      <c r="O223" s="26">
        <v>0</v>
      </c>
      <c r="P223" s="13">
        <v>495.80825238537903</v>
      </c>
      <c r="Q223" s="26">
        <v>0</v>
      </c>
      <c r="R223" s="26">
        <v>0</v>
      </c>
      <c r="S223" s="26">
        <v>0</v>
      </c>
      <c r="T223" s="26">
        <v>0</v>
      </c>
      <c r="U223" s="26">
        <v>0</v>
      </c>
      <c r="V223" s="26">
        <v>0</v>
      </c>
      <c r="W223" s="26">
        <v>0</v>
      </c>
      <c r="X223" s="26">
        <v>0</v>
      </c>
      <c r="Y223" s="46" t="s">
        <v>7</v>
      </c>
      <c r="Z223" s="15"/>
    </row>
    <row r="224" spans="1:26" ht="51">
      <c r="A224" s="67" t="s">
        <v>715</v>
      </c>
      <c r="B224" s="11" t="s">
        <v>241</v>
      </c>
      <c r="C224" s="34" t="s">
        <v>242</v>
      </c>
      <c r="D224" s="12" t="s">
        <v>1047</v>
      </c>
      <c r="E224" s="61">
        <f t="shared" si="14"/>
        <v>871.6196598269421</v>
      </c>
      <c r="F224" s="26">
        <f t="shared" si="21"/>
        <v>871.6196598269421</v>
      </c>
      <c r="G224" s="55">
        <v>0</v>
      </c>
      <c r="H224" s="55">
        <v>0</v>
      </c>
      <c r="I224" s="13">
        <v>0</v>
      </c>
      <c r="J224" s="26">
        <v>0</v>
      </c>
      <c r="K224" s="26">
        <v>0</v>
      </c>
      <c r="L224" s="26">
        <v>0</v>
      </c>
      <c r="M224" s="26">
        <v>0</v>
      </c>
      <c r="N224" s="26">
        <v>0</v>
      </c>
      <c r="O224" s="26">
        <v>0</v>
      </c>
      <c r="P224" s="13">
        <v>871.6196598269421</v>
      </c>
      <c r="Q224" s="26">
        <v>0</v>
      </c>
      <c r="R224" s="26">
        <v>0</v>
      </c>
      <c r="S224" s="26">
        <v>0</v>
      </c>
      <c r="T224" s="26">
        <v>0</v>
      </c>
      <c r="U224" s="26">
        <v>0</v>
      </c>
      <c r="V224" s="26">
        <v>0</v>
      </c>
      <c r="W224" s="26">
        <v>0</v>
      </c>
      <c r="X224" s="26">
        <v>0</v>
      </c>
      <c r="Y224" s="46" t="s">
        <v>7</v>
      </c>
      <c r="Z224" s="15"/>
    </row>
    <row r="225" spans="1:26" ht="51">
      <c r="A225" s="67" t="s">
        <v>716</v>
      </c>
      <c r="B225" s="11" t="s">
        <v>243</v>
      </c>
      <c r="C225" s="34" t="s">
        <v>244</v>
      </c>
      <c r="D225" s="12" t="s">
        <v>1047</v>
      </c>
      <c r="E225" s="61">
        <f t="shared" si="14"/>
        <v>660.41705433879747</v>
      </c>
      <c r="F225" s="26">
        <f t="shared" si="21"/>
        <v>660.41705433879747</v>
      </c>
      <c r="G225" s="55">
        <v>0</v>
      </c>
      <c r="H225" s="55">
        <v>0</v>
      </c>
      <c r="I225" s="13">
        <v>0</v>
      </c>
      <c r="J225" s="26">
        <v>0</v>
      </c>
      <c r="K225" s="26">
        <v>0</v>
      </c>
      <c r="L225" s="26">
        <v>0</v>
      </c>
      <c r="M225" s="26">
        <v>0</v>
      </c>
      <c r="N225" s="26">
        <v>0</v>
      </c>
      <c r="O225" s="26">
        <v>0</v>
      </c>
      <c r="P225" s="13">
        <v>660.41705433879747</v>
      </c>
      <c r="Q225" s="26">
        <v>0</v>
      </c>
      <c r="R225" s="26">
        <v>0</v>
      </c>
      <c r="S225" s="26">
        <v>0</v>
      </c>
      <c r="T225" s="26">
        <v>0</v>
      </c>
      <c r="U225" s="26">
        <v>0</v>
      </c>
      <c r="V225" s="26">
        <v>0</v>
      </c>
      <c r="W225" s="26">
        <v>0</v>
      </c>
      <c r="X225" s="26">
        <v>0</v>
      </c>
      <c r="Y225" s="46" t="s">
        <v>7</v>
      </c>
      <c r="Z225" s="15"/>
    </row>
    <row r="226" spans="1:26" ht="63.75">
      <c r="A226" s="67" t="s">
        <v>717</v>
      </c>
      <c r="B226" s="11" t="s">
        <v>245</v>
      </c>
      <c r="C226" s="11" t="s">
        <v>246</v>
      </c>
      <c r="D226" s="12" t="s">
        <v>1047</v>
      </c>
      <c r="E226" s="61">
        <f t="shared" si="14"/>
        <v>10653.039306461849</v>
      </c>
      <c r="F226" s="26">
        <f t="shared" si="21"/>
        <v>10653.039306461849</v>
      </c>
      <c r="G226" s="55">
        <v>0</v>
      </c>
      <c r="H226" s="55">
        <v>0</v>
      </c>
      <c r="I226" s="13">
        <v>0</v>
      </c>
      <c r="J226" s="26">
        <v>0</v>
      </c>
      <c r="K226" s="26">
        <v>0</v>
      </c>
      <c r="L226" s="26">
        <v>0</v>
      </c>
      <c r="M226" s="26">
        <v>0</v>
      </c>
      <c r="N226" s="26">
        <v>0</v>
      </c>
      <c r="O226" s="26">
        <v>0</v>
      </c>
      <c r="P226" s="13">
        <v>10653.039306461849</v>
      </c>
      <c r="Q226" s="26">
        <v>0</v>
      </c>
      <c r="R226" s="26">
        <v>0</v>
      </c>
      <c r="S226" s="26">
        <v>0</v>
      </c>
      <c r="T226" s="26">
        <v>0</v>
      </c>
      <c r="U226" s="26">
        <v>0</v>
      </c>
      <c r="V226" s="26">
        <v>0</v>
      </c>
      <c r="W226" s="26">
        <v>0</v>
      </c>
      <c r="X226" s="26">
        <v>0</v>
      </c>
      <c r="Y226" s="46" t="s">
        <v>7</v>
      </c>
      <c r="Z226" s="15"/>
    </row>
    <row r="227" spans="1:26" ht="51">
      <c r="A227" s="67" t="s">
        <v>718</v>
      </c>
      <c r="B227" s="11" t="s">
        <v>247</v>
      </c>
      <c r="C227" s="11" t="s">
        <v>248</v>
      </c>
      <c r="D227" s="12" t="s">
        <v>1047</v>
      </c>
      <c r="E227" s="61">
        <f t="shared" si="14"/>
        <v>9987.1069309342474</v>
      </c>
      <c r="F227" s="26">
        <f t="shared" si="21"/>
        <v>9987.1069309342474</v>
      </c>
      <c r="G227" s="55">
        <v>0</v>
      </c>
      <c r="H227" s="55">
        <v>0</v>
      </c>
      <c r="I227" s="13">
        <v>0</v>
      </c>
      <c r="J227" s="26">
        <v>0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13">
        <v>9987.1069309342474</v>
      </c>
      <c r="Q227" s="26">
        <v>0</v>
      </c>
      <c r="R227" s="26">
        <v>0</v>
      </c>
      <c r="S227" s="26">
        <v>0</v>
      </c>
      <c r="T227" s="26">
        <v>0</v>
      </c>
      <c r="U227" s="26">
        <v>0</v>
      </c>
      <c r="V227" s="26">
        <v>0</v>
      </c>
      <c r="W227" s="26">
        <v>0</v>
      </c>
      <c r="X227" s="26">
        <v>0</v>
      </c>
      <c r="Y227" s="46" t="s">
        <v>7</v>
      </c>
      <c r="Z227" s="15"/>
    </row>
    <row r="228" spans="1:26" ht="51">
      <c r="A228" s="67" t="s">
        <v>719</v>
      </c>
      <c r="B228" s="11" t="s">
        <v>249</v>
      </c>
      <c r="C228" s="11" t="s">
        <v>250</v>
      </c>
      <c r="D228" s="12" t="s">
        <v>510</v>
      </c>
      <c r="E228" s="61">
        <f t="shared" si="14"/>
        <v>3679.4477384172828</v>
      </c>
      <c r="F228" s="26">
        <f t="shared" si="21"/>
        <v>3679.4477384172828</v>
      </c>
      <c r="G228" s="55">
        <v>0</v>
      </c>
      <c r="H228" s="55">
        <v>0</v>
      </c>
      <c r="I228" s="13">
        <v>0</v>
      </c>
      <c r="J228" s="26">
        <v>0</v>
      </c>
      <c r="K228" s="26">
        <v>0</v>
      </c>
      <c r="L228" s="26">
        <v>0</v>
      </c>
      <c r="M228" s="26">
        <v>0</v>
      </c>
      <c r="N228" s="26">
        <v>0</v>
      </c>
      <c r="O228" s="26">
        <v>0</v>
      </c>
      <c r="P228" s="13">
        <v>3679.4477384172828</v>
      </c>
      <c r="Q228" s="26">
        <v>0</v>
      </c>
      <c r="R228" s="26">
        <v>0</v>
      </c>
      <c r="S228" s="26">
        <v>0</v>
      </c>
      <c r="T228" s="26">
        <v>0</v>
      </c>
      <c r="U228" s="26">
        <v>0</v>
      </c>
      <c r="V228" s="26">
        <v>0</v>
      </c>
      <c r="W228" s="26">
        <v>0</v>
      </c>
      <c r="X228" s="26">
        <v>0</v>
      </c>
      <c r="Y228" s="46" t="s">
        <v>7</v>
      </c>
      <c r="Z228" s="15"/>
    </row>
    <row r="229" spans="1:26" ht="63.75">
      <c r="A229" s="67" t="s">
        <v>720</v>
      </c>
      <c r="B229" s="11" t="s">
        <v>251</v>
      </c>
      <c r="C229" s="11" t="s">
        <v>252</v>
      </c>
      <c r="D229" s="12" t="s">
        <v>510</v>
      </c>
      <c r="E229" s="61">
        <f t="shared" si="14"/>
        <v>32059.64448657705</v>
      </c>
      <c r="F229" s="26">
        <f t="shared" si="21"/>
        <v>32059.64448657705</v>
      </c>
      <c r="G229" s="55">
        <v>0</v>
      </c>
      <c r="H229" s="55">
        <v>0</v>
      </c>
      <c r="I229" s="13">
        <v>0</v>
      </c>
      <c r="J229" s="26">
        <v>0</v>
      </c>
      <c r="K229" s="26">
        <v>0</v>
      </c>
      <c r="L229" s="26">
        <v>0</v>
      </c>
      <c r="M229" s="26">
        <v>0</v>
      </c>
      <c r="N229" s="26">
        <v>0</v>
      </c>
      <c r="O229" s="26">
        <v>0</v>
      </c>
      <c r="P229" s="13">
        <v>32059.64448657705</v>
      </c>
      <c r="Q229" s="26">
        <v>0</v>
      </c>
      <c r="R229" s="26">
        <v>0</v>
      </c>
      <c r="S229" s="26">
        <v>0</v>
      </c>
      <c r="T229" s="26">
        <v>0</v>
      </c>
      <c r="U229" s="26">
        <v>0</v>
      </c>
      <c r="V229" s="26">
        <v>0</v>
      </c>
      <c r="W229" s="26">
        <v>0</v>
      </c>
      <c r="X229" s="26">
        <v>0</v>
      </c>
      <c r="Y229" s="46" t="s">
        <v>7</v>
      </c>
      <c r="Z229" s="15"/>
    </row>
    <row r="230" spans="1:26" ht="140.25">
      <c r="A230" s="67" t="s">
        <v>721</v>
      </c>
      <c r="B230" s="11" t="s">
        <v>253</v>
      </c>
      <c r="C230" s="11" t="s">
        <v>254</v>
      </c>
      <c r="D230" s="12" t="s">
        <v>510</v>
      </c>
      <c r="E230" s="61">
        <f t="shared" si="14"/>
        <v>50798.624086372263</v>
      </c>
      <c r="F230" s="26">
        <f t="shared" si="21"/>
        <v>50798.624086372263</v>
      </c>
      <c r="G230" s="55">
        <v>0</v>
      </c>
      <c r="H230" s="55">
        <v>0</v>
      </c>
      <c r="I230" s="13">
        <v>0</v>
      </c>
      <c r="J230" s="26">
        <v>0</v>
      </c>
      <c r="K230" s="26">
        <v>0</v>
      </c>
      <c r="L230" s="26">
        <v>0</v>
      </c>
      <c r="M230" s="26">
        <v>0</v>
      </c>
      <c r="N230" s="26">
        <v>0</v>
      </c>
      <c r="O230" s="26">
        <v>0</v>
      </c>
      <c r="P230" s="13">
        <v>50798.624086372263</v>
      </c>
      <c r="Q230" s="26">
        <v>0</v>
      </c>
      <c r="R230" s="26">
        <v>0</v>
      </c>
      <c r="S230" s="26">
        <v>0</v>
      </c>
      <c r="T230" s="26">
        <v>0</v>
      </c>
      <c r="U230" s="26">
        <v>0</v>
      </c>
      <c r="V230" s="26">
        <v>0</v>
      </c>
      <c r="W230" s="26">
        <v>0</v>
      </c>
      <c r="X230" s="26">
        <v>0</v>
      </c>
      <c r="Y230" s="46" t="s">
        <v>7</v>
      </c>
      <c r="Z230" s="15"/>
    </row>
    <row r="231" spans="1:26" ht="63.75">
      <c r="A231" s="67" t="s">
        <v>722</v>
      </c>
      <c r="B231" s="11" t="s">
        <v>73</v>
      </c>
      <c r="C231" s="11" t="s">
        <v>74</v>
      </c>
      <c r="D231" s="12" t="s">
        <v>510</v>
      </c>
      <c r="E231" s="61">
        <f t="shared" si="14"/>
        <v>25602.800473802221</v>
      </c>
      <c r="F231" s="26">
        <f>I231+J231+K231+L231+M231+N231+O231+P231+Q231+R231+S231+T231+U231+V231+W231+X231</f>
        <v>25602.800473802221</v>
      </c>
      <c r="G231" s="55">
        <v>0</v>
      </c>
      <c r="H231" s="55">
        <v>0</v>
      </c>
      <c r="I231" s="13">
        <v>0</v>
      </c>
      <c r="J231" s="26">
        <v>0</v>
      </c>
      <c r="K231" s="26">
        <v>0</v>
      </c>
      <c r="L231" s="26">
        <v>0</v>
      </c>
      <c r="M231" s="26">
        <v>0</v>
      </c>
      <c r="N231" s="26">
        <v>0</v>
      </c>
      <c r="O231" s="26">
        <v>0</v>
      </c>
      <c r="P231" s="13">
        <v>25602.800473802221</v>
      </c>
      <c r="Q231" s="26">
        <v>0</v>
      </c>
      <c r="R231" s="26">
        <v>0</v>
      </c>
      <c r="S231" s="26">
        <v>0</v>
      </c>
      <c r="T231" s="26">
        <v>0</v>
      </c>
      <c r="U231" s="26">
        <v>0</v>
      </c>
      <c r="V231" s="26">
        <v>0</v>
      </c>
      <c r="W231" s="26">
        <v>0</v>
      </c>
      <c r="X231" s="26">
        <v>0</v>
      </c>
      <c r="Y231" s="46" t="s">
        <v>7</v>
      </c>
      <c r="Z231" s="15"/>
    </row>
    <row r="232" spans="1:26" ht="51">
      <c r="A232" s="67" t="s">
        <v>723</v>
      </c>
      <c r="B232" s="11" t="s">
        <v>255</v>
      </c>
      <c r="C232" s="11" t="s">
        <v>256</v>
      </c>
      <c r="D232" s="12" t="s">
        <v>510</v>
      </c>
      <c r="E232" s="61">
        <f t="shared" si="14"/>
        <v>5142.3267336423942</v>
      </c>
      <c r="F232" s="26">
        <f t="shared" ref="F232:F240" si="22">I232+J232+K232+L232+M232+N232+O232+P232+Q232+R232+S232+T232+U232+V232+W232+X232</f>
        <v>5142.3267336423942</v>
      </c>
      <c r="G232" s="55">
        <v>0</v>
      </c>
      <c r="H232" s="55">
        <v>0</v>
      </c>
      <c r="I232" s="13">
        <v>0</v>
      </c>
      <c r="J232" s="26">
        <v>0</v>
      </c>
      <c r="K232" s="26">
        <v>0</v>
      </c>
      <c r="L232" s="26">
        <v>0</v>
      </c>
      <c r="M232" s="26">
        <v>0</v>
      </c>
      <c r="N232" s="26">
        <v>0</v>
      </c>
      <c r="O232" s="26">
        <v>0</v>
      </c>
      <c r="P232" s="13">
        <v>5142.3267336423942</v>
      </c>
      <c r="Q232" s="26">
        <v>0</v>
      </c>
      <c r="R232" s="26">
        <v>0</v>
      </c>
      <c r="S232" s="26">
        <v>0</v>
      </c>
      <c r="T232" s="26">
        <v>0</v>
      </c>
      <c r="U232" s="26">
        <v>0</v>
      </c>
      <c r="V232" s="26">
        <v>0</v>
      </c>
      <c r="W232" s="26">
        <v>0</v>
      </c>
      <c r="X232" s="26">
        <v>0</v>
      </c>
      <c r="Y232" s="46" t="s">
        <v>7</v>
      </c>
      <c r="Z232" s="15"/>
    </row>
    <row r="233" spans="1:26" ht="51">
      <c r="A233" s="67" t="s">
        <v>724</v>
      </c>
      <c r="B233" s="11" t="s">
        <v>211</v>
      </c>
      <c r="C233" s="11" t="s">
        <v>257</v>
      </c>
      <c r="D233" s="12" t="s">
        <v>510</v>
      </c>
      <c r="E233" s="61">
        <f t="shared" si="14"/>
        <v>5466.9845730517518</v>
      </c>
      <c r="F233" s="26">
        <f t="shared" si="22"/>
        <v>5466.9845730517518</v>
      </c>
      <c r="G233" s="55">
        <v>0</v>
      </c>
      <c r="H233" s="55">
        <v>0</v>
      </c>
      <c r="I233" s="13">
        <v>0</v>
      </c>
      <c r="J233" s="26">
        <v>0</v>
      </c>
      <c r="K233" s="26">
        <v>0</v>
      </c>
      <c r="L233" s="26">
        <v>0</v>
      </c>
      <c r="M233" s="26">
        <v>0</v>
      </c>
      <c r="N233" s="26">
        <v>0</v>
      </c>
      <c r="O233" s="26">
        <v>0</v>
      </c>
      <c r="P233" s="13">
        <v>5466.9845730517518</v>
      </c>
      <c r="Q233" s="26">
        <v>0</v>
      </c>
      <c r="R233" s="26">
        <v>0</v>
      </c>
      <c r="S233" s="26">
        <v>0</v>
      </c>
      <c r="T233" s="26">
        <v>0</v>
      </c>
      <c r="U233" s="26">
        <v>0</v>
      </c>
      <c r="V233" s="26">
        <v>0</v>
      </c>
      <c r="W233" s="26">
        <v>0</v>
      </c>
      <c r="X233" s="26">
        <v>0</v>
      </c>
      <c r="Y233" s="46" t="s">
        <v>7</v>
      </c>
      <c r="Z233" s="15"/>
    </row>
    <row r="234" spans="1:26" ht="51">
      <c r="A234" s="67" t="s">
        <v>725</v>
      </c>
      <c r="B234" s="11" t="s">
        <v>225</v>
      </c>
      <c r="C234" s="34" t="s">
        <v>258</v>
      </c>
      <c r="D234" s="12" t="s">
        <v>510</v>
      </c>
      <c r="E234" s="61">
        <f t="shared" si="14"/>
        <v>1541.5879703965634</v>
      </c>
      <c r="F234" s="26">
        <f t="shared" si="22"/>
        <v>1541.5879703965634</v>
      </c>
      <c r="G234" s="55">
        <v>0</v>
      </c>
      <c r="H234" s="55">
        <v>0</v>
      </c>
      <c r="I234" s="13">
        <v>0</v>
      </c>
      <c r="J234" s="26">
        <v>0</v>
      </c>
      <c r="K234" s="26">
        <v>0</v>
      </c>
      <c r="L234" s="26">
        <v>0</v>
      </c>
      <c r="M234" s="26">
        <v>0</v>
      </c>
      <c r="N234" s="26">
        <v>0</v>
      </c>
      <c r="O234" s="26">
        <v>0</v>
      </c>
      <c r="P234" s="13">
        <v>1541.5879703965634</v>
      </c>
      <c r="Q234" s="26">
        <v>0</v>
      </c>
      <c r="R234" s="26">
        <v>0</v>
      </c>
      <c r="S234" s="26">
        <v>0</v>
      </c>
      <c r="T234" s="26">
        <v>0</v>
      </c>
      <c r="U234" s="26">
        <v>0</v>
      </c>
      <c r="V234" s="26">
        <v>0</v>
      </c>
      <c r="W234" s="26">
        <v>0</v>
      </c>
      <c r="X234" s="26">
        <v>0</v>
      </c>
      <c r="Y234" s="46" t="s">
        <v>7</v>
      </c>
      <c r="Z234" s="15"/>
    </row>
    <row r="235" spans="1:26" ht="51">
      <c r="A235" s="67" t="s">
        <v>726</v>
      </c>
      <c r="B235" s="11" t="s">
        <v>221</v>
      </c>
      <c r="C235" s="34" t="s">
        <v>259</v>
      </c>
      <c r="D235" s="12" t="s">
        <v>510</v>
      </c>
      <c r="E235" s="61">
        <f t="shared" si="14"/>
        <v>91.585034667592581</v>
      </c>
      <c r="F235" s="26">
        <f t="shared" si="22"/>
        <v>91.585034667592581</v>
      </c>
      <c r="G235" s="55">
        <v>0</v>
      </c>
      <c r="H235" s="55">
        <v>0</v>
      </c>
      <c r="I235" s="13">
        <v>0</v>
      </c>
      <c r="J235" s="26">
        <v>0</v>
      </c>
      <c r="K235" s="26">
        <v>0</v>
      </c>
      <c r="L235" s="26">
        <v>0</v>
      </c>
      <c r="M235" s="26">
        <v>0</v>
      </c>
      <c r="N235" s="26">
        <v>0</v>
      </c>
      <c r="O235" s="26">
        <v>0</v>
      </c>
      <c r="P235" s="13">
        <v>91.585034667592581</v>
      </c>
      <c r="Q235" s="26">
        <v>0</v>
      </c>
      <c r="R235" s="26">
        <v>0</v>
      </c>
      <c r="S235" s="26">
        <v>0</v>
      </c>
      <c r="T235" s="26">
        <v>0</v>
      </c>
      <c r="U235" s="26">
        <v>0</v>
      </c>
      <c r="V235" s="26">
        <v>0</v>
      </c>
      <c r="W235" s="26">
        <v>0</v>
      </c>
      <c r="X235" s="26">
        <v>0</v>
      </c>
      <c r="Y235" s="46" t="s">
        <v>7</v>
      </c>
      <c r="Z235" s="15"/>
    </row>
    <row r="236" spans="1:26" ht="51">
      <c r="A236" s="67" t="s">
        <v>727</v>
      </c>
      <c r="B236" s="11" t="s">
        <v>260</v>
      </c>
      <c r="C236" s="11" t="s">
        <v>261</v>
      </c>
      <c r="D236" s="12" t="s">
        <v>510</v>
      </c>
      <c r="E236" s="61">
        <f t="shared" si="14"/>
        <v>189.24441337185306</v>
      </c>
      <c r="F236" s="26">
        <f t="shared" si="22"/>
        <v>189.24441337185306</v>
      </c>
      <c r="G236" s="55">
        <v>0</v>
      </c>
      <c r="H236" s="55">
        <v>0</v>
      </c>
      <c r="I236" s="13">
        <v>0</v>
      </c>
      <c r="J236" s="26">
        <v>0</v>
      </c>
      <c r="K236" s="26">
        <v>0</v>
      </c>
      <c r="L236" s="26">
        <v>0</v>
      </c>
      <c r="M236" s="26">
        <v>0</v>
      </c>
      <c r="N236" s="26">
        <v>0</v>
      </c>
      <c r="O236" s="26">
        <v>0</v>
      </c>
      <c r="P236" s="13">
        <v>189.24441337185306</v>
      </c>
      <c r="Q236" s="26">
        <v>0</v>
      </c>
      <c r="R236" s="26">
        <v>0</v>
      </c>
      <c r="S236" s="26">
        <v>0</v>
      </c>
      <c r="T236" s="26">
        <v>0</v>
      </c>
      <c r="U236" s="26">
        <v>0</v>
      </c>
      <c r="V236" s="26">
        <v>0</v>
      </c>
      <c r="W236" s="26">
        <v>0</v>
      </c>
      <c r="X236" s="26">
        <v>0</v>
      </c>
      <c r="Y236" s="46" t="s">
        <v>7</v>
      </c>
      <c r="Z236" s="15"/>
    </row>
    <row r="237" spans="1:26" ht="51">
      <c r="A237" s="67" t="s">
        <v>728</v>
      </c>
      <c r="B237" s="11" t="s">
        <v>239</v>
      </c>
      <c r="C237" s="34" t="s">
        <v>262</v>
      </c>
      <c r="D237" s="12" t="s">
        <v>510</v>
      </c>
      <c r="E237" s="61">
        <f t="shared" si="14"/>
        <v>255.94380451065715</v>
      </c>
      <c r="F237" s="26">
        <f t="shared" si="22"/>
        <v>255.94380451065715</v>
      </c>
      <c r="G237" s="55">
        <v>0</v>
      </c>
      <c r="H237" s="55">
        <v>0</v>
      </c>
      <c r="I237" s="13">
        <v>0</v>
      </c>
      <c r="J237" s="26">
        <v>0</v>
      </c>
      <c r="K237" s="26">
        <v>0</v>
      </c>
      <c r="L237" s="26">
        <v>0</v>
      </c>
      <c r="M237" s="26">
        <v>0</v>
      </c>
      <c r="N237" s="26">
        <v>0</v>
      </c>
      <c r="O237" s="26">
        <v>0</v>
      </c>
      <c r="P237" s="13">
        <v>255.94380451065715</v>
      </c>
      <c r="Q237" s="26">
        <v>0</v>
      </c>
      <c r="R237" s="26">
        <v>0</v>
      </c>
      <c r="S237" s="26">
        <v>0</v>
      </c>
      <c r="T237" s="26">
        <v>0</v>
      </c>
      <c r="U237" s="26">
        <v>0</v>
      </c>
      <c r="V237" s="26">
        <v>0</v>
      </c>
      <c r="W237" s="26">
        <v>0</v>
      </c>
      <c r="X237" s="26">
        <v>0</v>
      </c>
      <c r="Y237" s="46" t="s">
        <v>7</v>
      </c>
      <c r="Z237" s="15"/>
    </row>
    <row r="238" spans="1:26" ht="51">
      <c r="A238" s="67" t="s">
        <v>729</v>
      </c>
      <c r="B238" s="11" t="s">
        <v>221</v>
      </c>
      <c r="C238" s="34" t="s">
        <v>263</v>
      </c>
      <c r="D238" s="12" t="s">
        <v>510</v>
      </c>
      <c r="E238" s="61">
        <f t="shared" si="14"/>
        <v>171.81068519036748</v>
      </c>
      <c r="F238" s="26">
        <f t="shared" si="22"/>
        <v>171.81068519036748</v>
      </c>
      <c r="G238" s="55">
        <v>0</v>
      </c>
      <c r="H238" s="55">
        <v>0</v>
      </c>
      <c r="I238" s="13">
        <v>0</v>
      </c>
      <c r="J238" s="26">
        <v>0</v>
      </c>
      <c r="K238" s="26">
        <v>0</v>
      </c>
      <c r="L238" s="26">
        <v>0</v>
      </c>
      <c r="M238" s="26">
        <v>0</v>
      </c>
      <c r="N238" s="26">
        <v>0</v>
      </c>
      <c r="O238" s="26">
        <v>0</v>
      </c>
      <c r="P238" s="13">
        <v>171.81068519036748</v>
      </c>
      <c r="Q238" s="26">
        <v>0</v>
      </c>
      <c r="R238" s="26">
        <v>0</v>
      </c>
      <c r="S238" s="26">
        <v>0</v>
      </c>
      <c r="T238" s="26">
        <v>0</v>
      </c>
      <c r="U238" s="26">
        <v>0</v>
      </c>
      <c r="V238" s="26">
        <v>0</v>
      </c>
      <c r="W238" s="26">
        <v>0</v>
      </c>
      <c r="X238" s="26">
        <v>0</v>
      </c>
      <c r="Y238" s="46" t="s">
        <v>7</v>
      </c>
      <c r="Z238" s="15"/>
    </row>
    <row r="239" spans="1:26" ht="89.25">
      <c r="A239" s="67" t="s">
        <v>730</v>
      </c>
      <c r="B239" s="11" t="s">
        <v>264</v>
      </c>
      <c r="C239" s="11" t="s">
        <v>265</v>
      </c>
      <c r="D239" s="12" t="s">
        <v>1047</v>
      </c>
      <c r="E239" s="61">
        <f t="shared" si="14"/>
        <v>56205.960105698934</v>
      </c>
      <c r="F239" s="26">
        <f t="shared" si="22"/>
        <v>56205.960105698934</v>
      </c>
      <c r="G239" s="55">
        <v>0</v>
      </c>
      <c r="H239" s="55">
        <v>0</v>
      </c>
      <c r="I239" s="13">
        <v>0</v>
      </c>
      <c r="J239" s="26">
        <v>0</v>
      </c>
      <c r="K239" s="26">
        <v>0</v>
      </c>
      <c r="L239" s="26">
        <v>0</v>
      </c>
      <c r="M239" s="26">
        <v>0</v>
      </c>
      <c r="N239" s="26">
        <v>0</v>
      </c>
      <c r="O239" s="26">
        <v>0</v>
      </c>
      <c r="P239" s="26">
        <v>0</v>
      </c>
      <c r="Q239" s="13">
        <v>56205.960105698934</v>
      </c>
      <c r="R239" s="26">
        <v>0</v>
      </c>
      <c r="S239" s="26">
        <v>0</v>
      </c>
      <c r="T239" s="26">
        <v>0</v>
      </c>
      <c r="U239" s="26">
        <v>0</v>
      </c>
      <c r="V239" s="26">
        <v>0</v>
      </c>
      <c r="W239" s="26">
        <v>0</v>
      </c>
      <c r="X239" s="26">
        <v>0</v>
      </c>
      <c r="Y239" s="46" t="s">
        <v>7</v>
      </c>
      <c r="Z239" s="15"/>
    </row>
    <row r="240" spans="1:26" ht="51">
      <c r="A240" s="67" t="s">
        <v>731</v>
      </c>
      <c r="B240" s="11" t="s">
        <v>266</v>
      </c>
      <c r="C240" s="11" t="s">
        <v>267</v>
      </c>
      <c r="D240" s="12" t="s">
        <v>1047</v>
      </c>
      <c r="E240" s="61">
        <f t="shared" si="14"/>
        <v>10815.922973498191</v>
      </c>
      <c r="F240" s="26">
        <f t="shared" si="22"/>
        <v>10815.922973498191</v>
      </c>
      <c r="G240" s="55">
        <v>0</v>
      </c>
      <c r="H240" s="55">
        <v>0</v>
      </c>
      <c r="I240" s="13">
        <v>0</v>
      </c>
      <c r="J240" s="26">
        <v>0</v>
      </c>
      <c r="K240" s="26">
        <v>0</v>
      </c>
      <c r="L240" s="26">
        <v>0</v>
      </c>
      <c r="M240" s="26">
        <v>0</v>
      </c>
      <c r="N240" s="26">
        <v>0</v>
      </c>
      <c r="O240" s="26">
        <v>0</v>
      </c>
      <c r="P240" s="26">
        <v>0</v>
      </c>
      <c r="Q240" s="13">
        <v>10815.922973498191</v>
      </c>
      <c r="R240" s="26">
        <v>0</v>
      </c>
      <c r="S240" s="26">
        <v>0</v>
      </c>
      <c r="T240" s="26">
        <v>0</v>
      </c>
      <c r="U240" s="26">
        <v>0</v>
      </c>
      <c r="V240" s="26">
        <v>0</v>
      </c>
      <c r="W240" s="26">
        <v>0</v>
      </c>
      <c r="X240" s="26">
        <v>0</v>
      </c>
      <c r="Y240" s="46" t="s">
        <v>7</v>
      </c>
      <c r="Z240" s="15"/>
    </row>
    <row r="241" spans="1:26" ht="51">
      <c r="A241" s="67" t="s">
        <v>732</v>
      </c>
      <c r="B241" s="11" t="s">
        <v>268</v>
      </c>
      <c r="C241" s="11" t="s">
        <v>269</v>
      </c>
      <c r="D241" s="12" t="s">
        <v>1047</v>
      </c>
      <c r="E241" s="61">
        <f t="shared" si="14"/>
        <v>8436.3844189155916</v>
      </c>
      <c r="F241" s="26">
        <f>I241+J241+K241+L241+M241+N241+O241+P241+Q241+R241+S241+T241+U241+V241+W241+X241</f>
        <v>8436.3844189155916</v>
      </c>
      <c r="G241" s="55">
        <v>0</v>
      </c>
      <c r="H241" s="55">
        <v>0</v>
      </c>
      <c r="I241" s="13">
        <v>0</v>
      </c>
      <c r="J241" s="26">
        <v>0</v>
      </c>
      <c r="K241" s="26">
        <v>0</v>
      </c>
      <c r="L241" s="26">
        <v>0</v>
      </c>
      <c r="M241" s="26">
        <v>0</v>
      </c>
      <c r="N241" s="26">
        <v>0</v>
      </c>
      <c r="O241" s="26">
        <v>0</v>
      </c>
      <c r="P241" s="26">
        <v>0</v>
      </c>
      <c r="Q241" s="13">
        <v>8436.3844189155916</v>
      </c>
      <c r="R241" s="26">
        <v>0</v>
      </c>
      <c r="S241" s="26">
        <v>0</v>
      </c>
      <c r="T241" s="26">
        <v>0</v>
      </c>
      <c r="U241" s="26">
        <v>0</v>
      </c>
      <c r="V241" s="26">
        <v>0</v>
      </c>
      <c r="W241" s="26">
        <v>0</v>
      </c>
      <c r="X241" s="26">
        <v>0</v>
      </c>
      <c r="Y241" s="46" t="s">
        <v>7</v>
      </c>
      <c r="Z241" s="15"/>
    </row>
    <row r="242" spans="1:26" ht="140.25">
      <c r="A242" s="67" t="s">
        <v>733</v>
      </c>
      <c r="B242" s="11" t="s">
        <v>270</v>
      </c>
      <c r="C242" s="11" t="s">
        <v>271</v>
      </c>
      <c r="D242" s="12" t="s">
        <v>1047</v>
      </c>
      <c r="E242" s="61">
        <f t="shared" ref="E242:E305" si="23">F242</f>
        <v>55541.732501887287</v>
      </c>
      <c r="F242" s="26">
        <f t="shared" ref="F242:F244" si="24">I242+J242+K242+L242+M242+N242+O242+P242+Q242+R242+S242+T242+U242+V242+W242+X242</f>
        <v>55541.732501887287</v>
      </c>
      <c r="G242" s="55">
        <v>0</v>
      </c>
      <c r="H242" s="55">
        <v>0</v>
      </c>
      <c r="I242" s="13">
        <v>0</v>
      </c>
      <c r="J242" s="26">
        <v>0</v>
      </c>
      <c r="K242" s="26">
        <v>0</v>
      </c>
      <c r="L242" s="26">
        <v>0</v>
      </c>
      <c r="M242" s="26">
        <v>0</v>
      </c>
      <c r="N242" s="26">
        <v>0</v>
      </c>
      <c r="O242" s="26">
        <v>0</v>
      </c>
      <c r="P242" s="26">
        <v>0</v>
      </c>
      <c r="Q242" s="13">
        <v>55541.732501887287</v>
      </c>
      <c r="R242" s="26">
        <v>0</v>
      </c>
      <c r="S242" s="26">
        <v>0</v>
      </c>
      <c r="T242" s="26">
        <v>0</v>
      </c>
      <c r="U242" s="26">
        <v>0</v>
      </c>
      <c r="V242" s="26">
        <v>0</v>
      </c>
      <c r="W242" s="26">
        <v>0</v>
      </c>
      <c r="X242" s="26">
        <v>0</v>
      </c>
      <c r="Y242" s="46" t="s">
        <v>7</v>
      </c>
      <c r="Z242" s="15"/>
    </row>
    <row r="243" spans="1:26" ht="216.75">
      <c r="A243" s="67" t="s">
        <v>734</v>
      </c>
      <c r="B243" s="11" t="s">
        <v>272</v>
      </c>
      <c r="C243" s="11" t="s">
        <v>275</v>
      </c>
      <c r="D243" s="12" t="s">
        <v>510</v>
      </c>
      <c r="E243" s="61">
        <f t="shared" si="23"/>
        <v>54032.276346304003</v>
      </c>
      <c r="F243" s="26">
        <f t="shared" si="24"/>
        <v>54032.276346304003</v>
      </c>
      <c r="G243" s="55">
        <v>0</v>
      </c>
      <c r="H243" s="55">
        <v>0</v>
      </c>
      <c r="I243" s="13">
        <v>0</v>
      </c>
      <c r="J243" s="26">
        <v>0</v>
      </c>
      <c r="K243" s="26">
        <v>0</v>
      </c>
      <c r="L243" s="26">
        <v>0</v>
      </c>
      <c r="M243" s="26">
        <v>0</v>
      </c>
      <c r="N243" s="26">
        <v>0</v>
      </c>
      <c r="O243" s="26">
        <v>0</v>
      </c>
      <c r="P243" s="26">
        <v>0</v>
      </c>
      <c r="Q243" s="13">
        <v>54032.276346304003</v>
      </c>
      <c r="R243" s="26">
        <v>0</v>
      </c>
      <c r="S243" s="26">
        <v>0</v>
      </c>
      <c r="T243" s="26">
        <v>0</v>
      </c>
      <c r="U243" s="26">
        <v>0</v>
      </c>
      <c r="V243" s="26">
        <v>0</v>
      </c>
      <c r="W243" s="26">
        <v>0</v>
      </c>
      <c r="X243" s="26">
        <v>0</v>
      </c>
      <c r="Y243" s="46" t="s">
        <v>7</v>
      </c>
      <c r="Z243" s="15"/>
    </row>
    <row r="244" spans="1:26" ht="267.75">
      <c r="A244" s="67" t="s">
        <v>735</v>
      </c>
      <c r="B244" s="11" t="s">
        <v>273</v>
      </c>
      <c r="C244" s="11" t="s">
        <v>274</v>
      </c>
      <c r="D244" s="12" t="s">
        <v>510</v>
      </c>
      <c r="E244" s="61">
        <f t="shared" si="23"/>
        <v>59747.678798431487</v>
      </c>
      <c r="F244" s="26">
        <f t="shared" si="24"/>
        <v>59747.678798431487</v>
      </c>
      <c r="G244" s="55">
        <v>0</v>
      </c>
      <c r="H244" s="55">
        <v>0</v>
      </c>
      <c r="I244" s="13">
        <v>0</v>
      </c>
      <c r="J244" s="26">
        <v>0</v>
      </c>
      <c r="K244" s="26">
        <v>0</v>
      </c>
      <c r="L244" s="26">
        <v>0</v>
      </c>
      <c r="M244" s="26">
        <v>0</v>
      </c>
      <c r="N244" s="26">
        <v>0</v>
      </c>
      <c r="O244" s="26">
        <v>0</v>
      </c>
      <c r="P244" s="26">
        <v>0</v>
      </c>
      <c r="Q244" s="13">
        <v>59747.678798431487</v>
      </c>
      <c r="R244" s="26">
        <v>0</v>
      </c>
      <c r="S244" s="26">
        <v>0</v>
      </c>
      <c r="T244" s="26">
        <v>0</v>
      </c>
      <c r="U244" s="26">
        <v>0</v>
      </c>
      <c r="V244" s="26">
        <v>0</v>
      </c>
      <c r="W244" s="26">
        <v>0</v>
      </c>
      <c r="X244" s="26">
        <v>0</v>
      </c>
      <c r="Y244" s="46" t="s">
        <v>7</v>
      </c>
      <c r="Z244" s="15"/>
    </row>
    <row r="245" spans="1:26" ht="51">
      <c r="A245" s="67" t="s">
        <v>736</v>
      </c>
      <c r="B245" s="11" t="s">
        <v>276</v>
      </c>
      <c r="C245" s="11" t="s">
        <v>277</v>
      </c>
      <c r="D245" s="12" t="s">
        <v>510</v>
      </c>
      <c r="E245" s="61">
        <f t="shared" si="23"/>
        <v>3091.9131135250086</v>
      </c>
      <c r="F245" s="26">
        <f>I245+J245+K245+L245+M245+N245+O245+P245+Q245+R245+S245+T245+U245+V245+W245+X245</f>
        <v>3091.9131135250086</v>
      </c>
      <c r="G245" s="55">
        <v>0</v>
      </c>
      <c r="H245" s="55">
        <v>0</v>
      </c>
      <c r="I245" s="13">
        <v>0</v>
      </c>
      <c r="J245" s="26">
        <v>0</v>
      </c>
      <c r="K245" s="26">
        <v>0</v>
      </c>
      <c r="L245" s="26">
        <v>0</v>
      </c>
      <c r="M245" s="26">
        <v>0</v>
      </c>
      <c r="N245" s="26">
        <v>0</v>
      </c>
      <c r="O245" s="26">
        <v>0</v>
      </c>
      <c r="P245" s="26">
        <v>0</v>
      </c>
      <c r="Q245" s="13">
        <v>3091.9131135250086</v>
      </c>
      <c r="R245" s="26">
        <v>0</v>
      </c>
      <c r="S245" s="26">
        <v>0</v>
      </c>
      <c r="T245" s="26">
        <v>0</v>
      </c>
      <c r="U245" s="26">
        <v>0</v>
      </c>
      <c r="V245" s="26">
        <v>0</v>
      </c>
      <c r="W245" s="26">
        <v>0</v>
      </c>
      <c r="X245" s="26">
        <v>0</v>
      </c>
      <c r="Y245" s="46" t="s">
        <v>7</v>
      </c>
      <c r="Z245" s="15"/>
    </row>
    <row r="246" spans="1:26" ht="71.25" customHeight="1">
      <c r="A246" s="67" t="s">
        <v>737</v>
      </c>
      <c r="B246" s="11" t="s">
        <v>73</v>
      </c>
      <c r="C246" s="34" t="s">
        <v>74</v>
      </c>
      <c r="D246" s="12" t="s">
        <v>510</v>
      </c>
      <c r="E246" s="61">
        <f t="shared" si="23"/>
        <v>13128.131741739502</v>
      </c>
      <c r="F246" s="26">
        <f t="shared" ref="F246:F247" si="25">I246+J246+K246+L246+M246+N246+O246+P246+Q246+R246+S246+T246+U246+V246+W246+X246</f>
        <v>13128.131741739502</v>
      </c>
      <c r="G246" s="55">
        <v>0</v>
      </c>
      <c r="H246" s="55">
        <v>0</v>
      </c>
      <c r="I246" s="13">
        <v>0</v>
      </c>
      <c r="J246" s="26">
        <v>0</v>
      </c>
      <c r="K246" s="26">
        <v>0</v>
      </c>
      <c r="L246" s="26">
        <v>0</v>
      </c>
      <c r="M246" s="26">
        <v>0</v>
      </c>
      <c r="N246" s="26">
        <v>0</v>
      </c>
      <c r="O246" s="26">
        <v>0</v>
      </c>
      <c r="P246" s="26">
        <v>0</v>
      </c>
      <c r="Q246" s="13">
        <v>13128.131741739502</v>
      </c>
      <c r="R246" s="26">
        <v>0</v>
      </c>
      <c r="S246" s="26">
        <v>0</v>
      </c>
      <c r="T246" s="26">
        <v>0</v>
      </c>
      <c r="U246" s="26">
        <v>0</v>
      </c>
      <c r="V246" s="26">
        <v>0</v>
      </c>
      <c r="W246" s="26">
        <v>0</v>
      </c>
      <c r="X246" s="26">
        <v>0</v>
      </c>
      <c r="Y246" s="46" t="s">
        <v>7</v>
      </c>
      <c r="Z246" s="15"/>
    </row>
    <row r="247" spans="1:26" ht="288.75" customHeight="1">
      <c r="A247" s="67" t="s">
        <v>738</v>
      </c>
      <c r="B247" s="11" t="s">
        <v>278</v>
      </c>
      <c r="C247" s="11" t="s">
        <v>279</v>
      </c>
      <c r="D247" s="12" t="s">
        <v>1047</v>
      </c>
      <c r="E247" s="61">
        <f t="shared" si="23"/>
        <v>65421.537105402647</v>
      </c>
      <c r="F247" s="26">
        <f t="shared" si="25"/>
        <v>65421.537105402647</v>
      </c>
      <c r="G247" s="55">
        <v>0</v>
      </c>
      <c r="H247" s="55">
        <v>0</v>
      </c>
      <c r="I247" s="13">
        <v>0</v>
      </c>
      <c r="J247" s="26">
        <v>0</v>
      </c>
      <c r="K247" s="26">
        <v>0</v>
      </c>
      <c r="L247" s="26">
        <v>0</v>
      </c>
      <c r="M247" s="26">
        <v>0</v>
      </c>
      <c r="N247" s="26">
        <v>0</v>
      </c>
      <c r="O247" s="26">
        <v>0</v>
      </c>
      <c r="P247" s="26">
        <v>0</v>
      </c>
      <c r="Q247" s="26">
        <v>0</v>
      </c>
      <c r="R247" s="13">
        <v>65421.537105402647</v>
      </c>
      <c r="S247" s="26">
        <v>0</v>
      </c>
      <c r="T247" s="26">
        <v>0</v>
      </c>
      <c r="U247" s="26">
        <v>0</v>
      </c>
      <c r="V247" s="26">
        <v>0</v>
      </c>
      <c r="W247" s="26">
        <v>0</v>
      </c>
      <c r="X247" s="26">
        <v>0</v>
      </c>
      <c r="Y247" s="46" t="s">
        <v>7</v>
      </c>
      <c r="Z247" s="15"/>
    </row>
    <row r="248" spans="1:26" ht="165.75">
      <c r="A248" s="67" t="s">
        <v>739</v>
      </c>
      <c r="B248" s="11" t="s">
        <v>280</v>
      </c>
      <c r="C248" s="11" t="s">
        <v>281</v>
      </c>
      <c r="D248" s="12" t="s">
        <v>1047</v>
      </c>
      <c r="E248" s="61">
        <f t="shared" si="23"/>
        <v>57375.306071856088</v>
      </c>
      <c r="F248" s="26">
        <f>I248+J248+K248+L248+M248+N248+O248+P248+Q248+R248+S248+T248+U248+V248+W248+X248</f>
        <v>57375.306071856088</v>
      </c>
      <c r="G248" s="55">
        <v>0</v>
      </c>
      <c r="H248" s="55">
        <v>0</v>
      </c>
      <c r="I248" s="13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26">
        <v>0</v>
      </c>
      <c r="Q248" s="26">
        <v>0</v>
      </c>
      <c r="R248" s="13">
        <v>57375.306071856088</v>
      </c>
      <c r="S248" s="26">
        <v>0</v>
      </c>
      <c r="T248" s="26">
        <v>0</v>
      </c>
      <c r="U248" s="26">
        <v>0</v>
      </c>
      <c r="V248" s="26">
        <v>0</v>
      </c>
      <c r="W248" s="26">
        <v>0</v>
      </c>
      <c r="X248" s="26">
        <v>0</v>
      </c>
      <c r="Y248" s="46" t="s">
        <v>7</v>
      </c>
      <c r="Z248" s="15"/>
    </row>
    <row r="249" spans="1:26" ht="51">
      <c r="A249" s="67" t="s">
        <v>740</v>
      </c>
      <c r="B249" s="11" t="s">
        <v>282</v>
      </c>
      <c r="C249" s="11" t="s">
        <v>283</v>
      </c>
      <c r="D249" s="12" t="s">
        <v>1047</v>
      </c>
      <c r="E249" s="61">
        <f t="shared" si="23"/>
        <v>4056.8434161406481</v>
      </c>
      <c r="F249" s="26">
        <f t="shared" ref="F249:F254" si="26">I249+J249+K249+L249+M249+N249+O249+P249+Q249+R249+S249+T249+U249+V249+W249+X249</f>
        <v>4056.8434161406481</v>
      </c>
      <c r="G249" s="55">
        <v>0</v>
      </c>
      <c r="H249" s="55">
        <v>0</v>
      </c>
      <c r="I249" s="13">
        <v>0</v>
      </c>
      <c r="J249" s="26">
        <v>0</v>
      </c>
      <c r="K249" s="26">
        <v>0</v>
      </c>
      <c r="L249" s="26">
        <v>0</v>
      </c>
      <c r="M249" s="26">
        <v>0</v>
      </c>
      <c r="N249" s="26">
        <v>0</v>
      </c>
      <c r="O249" s="26">
        <v>0</v>
      </c>
      <c r="P249" s="26">
        <v>0</v>
      </c>
      <c r="Q249" s="26">
        <v>0</v>
      </c>
      <c r="R249" s="13">
        <f>3809.34386521439+247.499550926258</f>
        <v>4056.8434161406481</v>
      </c>
      <c r="S249" s="26">
        <v>0</v>
      </c>
      <c r="T249" s="26">
        <v>0</v>
      </c>
      <c r="U249" s="26">
        <v>0</v>
      </c>
      <c r="V249" s="26">
        <v>0</v>
      </c>
      <c r="W249" s="26">
        <v>0</v>
      </c>
      <c r="X249" s="26">
        <v>0</v>
      </c>
      <c r="Y249" s="46" t="s">
        <v>7</v>
      </c>
      <c r="Z249" s="15"/>
    </row>
    <row r="250" spans="1:26" ht="51">
      <c r="A250" s="67" t="s">
        <v>741</v>
      </c>
      <c r="B250" s="11" t="s">
        <v>284</v>
      </c>
      <c r="C250" s="34" t="s">
        <v>285</v>
      </c>
      <c r="D250" s="12" t="s">
        <v>1047</v>
      </c>
      <c r="E250" s="61">
        <f t="shared" si="23"/>
        <v>4146.313406600596</v>
      </c>
      <c r="F250" s="26">
        <f t="shared" si="26"/>
        <v>4146.313406600596</v>
      </c>
      <c r="G250" s="55">
        <v>0</v>
      </c>
      <c r="H250" s="55">
        <v>0</v>
      </c>
      <c r="I250" s="13">
        <v>0</v>
      </c>
      <c r="J250" s="26">
        <v>0</v>
      </c>
      <c r="K250" s="26">
        <v>0</v>
      </c>
      <c r="L250" s="26">
        <v>0</v>
      </c>
      <c r="M250" s="26">
        <v>0</v>
      </c>
      <c r="N250" s="26">
        <v>0</v>
      </c>
      <c r="O250" s="26">
        <v>0</v>
      </c>
      <c r="P250" s="26">
        <v>0</v>
      </c>
      <c r="Q250" s="26">
        <v>0</v>
      </c>
      <c r="R250" s="13">
        <v>4146.313406600596</v>
      </c>
      <c r="S250" s="26">
        <v>0</v>
      </c>
      <c r="T250" s="26">
        <v>0</v>
      </c>
      <c r="U250" s="26">
        <v>0</v>
      </c>
      <c r="V250" s="26">
        <v>0</v>
      </c>
      <c r="W250" s="26">
        <v>0</v>
      </c>
      <c r="X250" s="26">
        <v>0</v>
      </c>
      <c r="Y250" s="46" t="s">
        <v>7</v>
      </c>
      <c r="Z250" s="15"/>
    </row>
    <row r="251" spans="1:26" ht="51">
      <c r="A251" s="67" t="s">
        <v>742</v>
      </c>
      <c r="B251" s="11" t="s">
        <v>286</v>
      </c>
      <c r="C251" s="11" t="s">
        <v>287</v>
      </c>
      <c r="D251" s="12" t="s">
        <v>510</v>
      </c>
      <c r="E251" s="61">
        <f t="shared" si="23"/>
        <v>11953.734383187202</v>
      </c>
      <c r="F251" s="26">
        <f t="shared" si="26"/>
        <v>11953.734383187202</v>
      </c>
      <c r="G251" s="55">
        <v>0</v>
      </c>
      <c r="H251" s="55">
        <v>0</v>
      </c>
      <c r="I251" s="13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13">
        <v>11953.734383187202</v>
      </c>
      <c r="S251" s="26">
        <v>0</v>
      </c>
      <c r="T251" s="26">
        <v>0</v>
      </c>
      <c r="U251" s="26">
        <v>0</v>
      </c>
      <c r="V251" s="26">
        <v>0</v>
      </c>
      <c r="W251" s="26">
        <v>0</v>
      </c>
      <c r="X251" s="26">
        <v>0</v>
      </c>
      <c r="Y251" s="46" t="s">
        <v>7</v>
      </c>
      <c r="Z251" s="15"/>
    </row>
    <row r="252" spans="1:26" ht="96.75" customHeight="1">
      <c r="A252" s="67" t="s">
        <v>743</v>
      </c>
      <c r="B252" s="11" t="s">
        <v>288</v>
      </c>
      <c r="C252" s="11" t="s">
        <v>289</v>
      </c>
      <c r="D252" s="12" t="s">
        <v>510</v>
      </c>
      <c r="E252" s="61">
        <f t="shared" si="23"/>
        <v>44502.916153125829</v>
      </c>
      <c r="F252" s="26">
        <f t="shared" si="26"/>
        <v>44502.916153125829</v>
      </c>
      <c r="G252" s="55">
        <v>0</v>
      </c>
      <c r="H252" s="55">
        <v>0</v>
      </c>
      <c r="I252" s="13">
        <v>0</v>
      </c>
      <c r="J252" s="26">
        <v>0</v>
      </c>
      <c r="K252" s="26">
        <v>0</v>
      </c>
      <c r="L252" s="26">
        <v>0</v>
      </c>
      <c r="M252" s="26">
        <v>0</v>
      </c>
      <c r="N252" s="26">
        <v>0</v>
      </c>
      <c r="O252" s="26">
        <v>0</v>
      </c>
      <c r="P252" s="26">
        <v>0</v>
      </c>
      <c r="Q252" s="26">
        <v>0</v>
      </c>
      <c r="R252" s="13">
        <v>44502.916153125829</v>
      </c>
      <c r="S252" s="26">
        <v>0</v>
      </c>
      <c r="T252" s="26">
        <v>0</v>
      </c>
      <c r="U252" s="26">
        <v>0</v>
      </c>
      <c r="V252" s="26">
        <v>0</v>
      </c>
      <c r="W252" s="26">
        <v>0</v>
      </c>
      <c r="X252" s="26">
        <v>0</v>
      </c>
      <c r="Y252" s="46" t="s">
        <v>7</v>
      </c>
      <c r="Z252" s="15"/>
    </row>
    <row r="253" spans="1:26" ht="51">
      <c r="A253" s="67" t="s">
        <v>744</v>
      </c>
      <c r="B253" s="11" t="s">
        <v>290</v>
      </c>
      <c r="C253" s="11" t="s">
        <v>291</v>
      </c>
      <c r="D253" s="12" t="s">
        <v>510</v>
      </c>
      <c r="E253" s="61">
        <f t="shared" si="23"/>
        <v>10153.197611073305</v>
      </c>
      <c r="F253" s="26">
        <f t="shared" si="26"/>
        <v>10153.197611073305</v>
      </c>
      <c r="G253" s="55">
        <v>0</v>
      </c>
      <c r="H253" s="55">
        <v>0</v>
      </c>
      <c r="I253" s="13">
        <v>0</v>
      </c>
      <c r="J253" s="26">
        <v>0</v>
      </c>
      <c r="K253" s="26">
        <v>0</v>
      </c>
      <c r="L253" s="26">
        <v>0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13">
        <v>10153.197611073305</v>
      </c>
      <c r="S253" s="26">
        <v>0</v>
      </c>
      <c r="T253" s="26">
        <v>0</v>
      </c>
      <c r="U253" s="26">
        <v>0</v>
      </c>
      <c r="V253" s="26">
        <v>0</v>
      </c>
      <c r="W253" s="26">
        <v>0</v>
      </c>
      <c r="X253" s="26">
        <v>0</v>
      </c>
      <c r="Y253" s="46" t="s">
        <v>7</v>
      </c>
      <c r="Z253" s="15"/>
    </row>
    <row r="254" spans="1:26" ht="76.5">
      <c r="A254" s="67" t="s">
        <v>745</v>
      </c>
      <c r="B254" s="11" t="s">
        <v>292</v>
      </c>
      <c r="C254" s="11" t="s">
        <v>293</v>
      </c>
      <c r="D254" s="12" t="s">
        <v>510</v>
      </c>
      <c r="E254" s="61">
        <f t="shared" si="23"/>
        <v>14070.235197152824</v>
      </c>
      <c r="F254" s="26">
        <f t="shared" si="26"/>
        <v>14070.235197152824</v>
      </c>
      <c r="G254" s="55">
        <v>0</v>
      </c>
      <c r="H254" s="55">
        <v>0</v>
      </c>
      <c r="I254" s="13">
        <v>0</v>
      </c>
      <c r="J254" s="26">
        <v>0</v>
      </c>
      <c r="K254" s="26">
        <v>0</v>
      </c>
      <c r="L254" s="26">
        <v>0</v>
      </c>
      <c r="M254" s="26">
        <v>0</v>
      </c>
      <c r="N254" s="26">
        <v>0</v>
      </c>
      <c r="O254" s="26">
        <v>0</v>
      </c>
      <c r="P254" s="26">
        <v>0</v>
      </c>
      <c r="Q254" s="26">
        <v>0</v>
      </c>
      <c r="R254" s="13">
        <v>14070.235197152824</v>
      </c>
      <c r="S254" s="26">
        <v>0</v>
      </c>
      <c r="T254" s="26">
        <v>0</v>
      </c>
      <c r="U254" s="26">
        <v>0</v>
      </c>
      <c r="V254" s="26">
        <v>0</v>
      </c>
      <c r="W254" s="26">
        <v>0</v>
      </c>
      <c r="X254" s="26">
        <v>0</v>
      </c>
      <c r="Y254" s="46" t="s">
        <v>7</v>
      </c>
      <c r="Z254" s="15"/>
    </row>
    <row r="255" spans="1:26" ht="153">
      <c r="A255" s="67" t="s">
        <v>746</v>
      </c>
      <c r="B255" s="11" t="s">
        <v>294</v>
      </c>
      <c r="C255" s="11" t="s">
        <v>295</v>
      </c>
      <c r="D255" s="12" t="s">
        <v>510</v>
      </c>
      <c r="E255" s="61">
        <f t="shared" si="23"/>
        <v>40113.096099498573</v>
      </c>
      <c r="F255" s="26">
        <f>I255+J255+K255+L255+M255+N255+O255+P255+Q255+R255+S255+T255+U255+V255+W255+X255</f>
        <v>40113.096099498573</v>
      </c>
      <c r="G255" s="55">
        <v>0</v>
      </c>
      <c r="H255" s="55">
        <v>0</v>
      </c>
      <c r="I255" s="13">
        <v>0</v>
      </c>
      <c r="J255" s="26">
        <v>0</v>
      </c>
      <c r="K255" s="26">
        <v>0</v>
      </c>
      <c r="L255" s="26">
        <v>0</v>
      </c>
      <c r="M255" s="26">
        <v>0</v>
      </c>
      <c r="N255" s="26">
        <v>0</v>
      </c>
      <c r="O255" s="26">
        <v>0</v>
      </c>
      <c r="P255" s="26">
        <v>0</v>
      </c>
      <c r="Q255" s="26">
        <v>0</v>
      </c>
      <c r="R255" s="13">
        <v>40113.096099498573</v>
      </c>
      <c r="S255" s="26">
        <v>0</v>
      </c>
      <c r="T255" s="26">
        <v>0</v>
      </c>
      <c r="U255" s="26">
        <v>0</v>
      </c>
      <c r="V255" s="26">
        <v>0</v>
      </c>
      <c r="W255" s="26">
        <v>0</v>
      </c>
      <c r="X255" s="26">
        <v>0</v>
      </c>
      <c r="Y255" s="46" t="s">
        <v>7</v>
      </c>
      <c r="Z255" s="15"/>
    </row>
    <row r="256" spans="1:26" ht="51">
      <c r="A256" s="67" t="s">
        <v>747</v>
      </c>
      <c r="B256" s="11" t="s">
        <v>278</v>
      </c>
      <c r="C256" s="11" t="s">
        <v>296</v>
      </c>
      <c r="D256" s="12" t="s">
        <v>510</v>
      </c>
      <c r="E256" s="61">
        <f t="shared" si="23"/>
        <v>1474.5810885446431</v>
      </c>
      <c r="F256" s="26">
        <f t="shared" ref="F256:F259" si="27">I256+J256+K256+L256+M256+N256+O256+P256+Q256+R256+S256+T256+U256+V256+W256+X256</f>
        <v>1474.5810885446431</v>
      </c>
      <c r="G256" s="55">
        <v>0</v>
      </c>
      <c r="H256" s="55">
        <v>0</v>
      </c>
      <c r="I256" s="13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13">
        <v>1474.5810885446431</v>
      </c>
      <c r="S256" s="26">
        <v>0</v>
      </c>
      <c r="T256" s="26">
        <v>0</v>
      </c>
      <c r="U256" s="26">
        <v>0</v>
      </c>
      <c r="V256" s="26">
        <v>0</v>
      </c>
      <c r="W256" s="26">
        <v>0</v>
      </c>
      <c r="X256" s="26">
        <v>0</v>
      </c>
      <c r="Y256" s="46" t="s">
        <v>7</v>
      </c>
      <c r="Z256" s="15"/>
    </row>
    <row r="257" spans="1:26" ht="51">
      <c r="A257" s="67" t="s">
        <v>748</v>
      </c>
      <c r="B257" s="11" t="s">
        <v>297</v>
      </c>
      <c r="C257" s="11" t="s">
        <v>298</v>
      </c>
      <c r="D257" s="12" t="s">
        <v>510</v>
      </c>
      <c r="E257" s="61">
        <f t="shared" si="23"/>
        <v>12732.23946741761</v>
      </c>
      <c r="F257" s="26">
        <f t="shared" si="27"/>
        <v>12732.23946741761</v>
      </c>
      <c r="G257" s="55">
        <v>0</v>
      </c>
      <c r="H257" s="55">
        <v>0</v>
      </c>
      <c r="I257" s="13">
        <v>0</v>
      </c>
      <c r="J257" s="26">
        <v>0</v>
      </c>
      <c r="K257" s="26">
        <v>0</v>
      </c>
      <c r="L257" s="26">
        <v>0</v>
      </c>
      <c r="M257" s="26">
        <v>0</v>
      </c>
      <c r="N257" s="26">
        <v>0</v>
      </c>
      <c r="O257" s="26">
        <v>0</v>
      </c>
      <c r="P257" s="26">
        <v>0</v>
      </c>
      <c r="Q257" s="26">
        <v>0</v>
      </c>
      <c r="R257" s="13">
        <f>3543.76694881564+9188.47251860197</f>
        <v>12732.23946741761</v>
      </c>
      <c r="S257" s="26">
        <v>0</v>
      </c>
      <c r="T257" s="26">
        <v>0</v>
      </c>
      <c r="U257" s="26">
        <v>0</v>
      </c>
      <c r="V257" s="26">
        <v>0</v>
      </c>
      <c r="W257" s="26">
        <v>0</v>
      </c>
      <c r="X257" s="26">
        <v>0</v>
      </c>
      <c r="Y257" s="46" t="s">
        <v>7</v>
      </c>
      <c r="Z257" s="15"/>
    </row>
    <row r="258" spans="1:26" ht="153">
      <c r="A258" s="67" t="s">
        <v>749</v>
      </c>
      <c r="B258" s="11" t="s">
        <v>299</v>
      </c>
      <c r="C258" s="11" t="s">
        <v>300</v>
      </c>
      <c r="D258" s="12" t="s">
        <v>1047</v>
      </c>
      <c r="E258" s="61">
        <f t="shared" si="23"/>
        <v>61407.044873154991</v>
      </c>
      <c r="F258" s="26">
        <f t="shared" si="27"/>
        <v>61407.044873154991</v>
      </c>
      <c r="G258" s="55">
        <v>0</v>
      </c>
      <c r="H258" s="55">
        <v>0</v>
      </c>
      <c r="I258" s="13">
        <v>0</v>
      </c>
      <c r="J258" s="26">
        <v>0</v>
      </c>
      <c r="K258" s="26">
        <v>0</v>
      </c>
      <c r="L258" s="26">
        <v>0</v>
      </c>
      <c r="M258" s="26">
        <v>0</v>
      </c>
      <c r="N258" s="26">
        <v>0</v>
      </c>
      <c r="O258" s="26">
        <v>0</v>
      </c>
      <c r="P258" s="26">
        <v>0</v>
      </c>
      <c r="Q258" s="26">
        <v>0</v>
      </c>
      <c r="R258" s="26">
        <v>0</v>
      </c>
      <c r="S258" s="13">
        <v>61407.044873154991</v>
      </c>
      <c r="T258" s="26">
        <v>0</v>
      </c>
      <c r="U258" s="26">
        <v>0</v>
      </c>
      <c r="V258" s="26">
        <v>0</v>
      </c>
      <c r="W258" s="26">
        <v>0</v>
      </c>
      <c r="X258" s="26">
        <v>0</v>
      </c>
      <c r="Y258" s="46" t="s">
        <v>7</v>
      </c>
      <c r="Z258" s="15"/>
    </row>
    <row r="259" spans="1:26" ht="229.5">
      <c r="A259" s="67" t="s">
        <v>750</v>
      </c>
      <c r="B259" s="11" t="s">
        <v>301</v>
      </c>
      <c r="C259" s="11" t="s">
        <v>302</v>
      </c>
      <c r="D259" s="12" t="s">
        <v>1047</v>
      </c>
      <c r="E259" s="61">
        <f t="shared" si="23"/>
        <v>66152.358193745415</v>
      </c>
      <c r="F259" s="26">
        <f t="shared" si="27"/>
        <v>66152.358193745415</v>
      </c>
      <c r="G259" s="55">
        <v>0</v>
      </c>
      <c r="H259" s="55">
        <v>0</v>
      </c>
      <c r="I259" s="13">
        <v>0</v>
      </c>
      <c r="J259" s="26">
        <v>0</v>
      </c>
      <c r="K259" s="26">
        <v>0</v>
      </c>
      <c r="L259" s="26">
        <v>0</v>
      </c>
      <c r="M259" s="26">
        <v>0</v>
      </c>
      <c r="N259" s="26">
        <v>0</v>
      </c>
      <c r="O259" s="26">
        <v>0</v>
      </c>
      <c r="P259" s="26">
        <v>0</v>
      </c>
      <c r="Q259" s="26">
        <v>0</v>
      </c>
      <c r="R259" s="26">
        <v>0</v>
      </c>
      <c r="S259" s="13">
        <v>66152.358193745415</v>
      </c>
      <c r="T259" s="26">
        <v>0</v>
      </c>
      <c r="U259" s="26">
        <v>0</v>
      </c>
      <c r="V259" s="26">
        <v>0</v>
      </c>
      <c r="W259" s="26">
        <v>0</v>
      </c>
      <c r="X259" s="26">
        <v>0</v>
      </c>
      <c r="Y259" s="46" t="s">
        <v>7</v>
      </c>
      <c r="Z259" s="15"/>
    </row>
    <row r="260" spans="1:26" ht="51">
      <c r="A260" s="67" t="s">
        <v>751</v>
      </c>
      <c r="B260" s="11" t="s">
        <v>303</v>
      </c>
      <c r="C260" s="11" t="s">
        <v>304</v>
      </c>
      <c r="D260" s="12" t="s">
        <v>1047</v>
      </c>
      <c r="E260" s="61">
        <f t="shared" si="23"/>
        <v>3240.841173961087</v>
      </c>
      <c r="F260" s="26">
        <f>I260+J260+K260+L260+M260+N260+O260+P260+Q260+R260+S260+T260+U260+V260+W260+X260</f>
        <v>3240.841173961087</v>
      </c>
      <c r="G260" s="55">
        <v>0</v>
      </c>
      <c r="H260" s="55">
        <v>0</v>
      </c>
      <c r="I260" s="13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13">
        <v>3240.841173961087</v>
      </c>
      <c r="T260" s="26">
        <v>0</v>
      </c>
      <c r="U260" s="26">
        <v>0</v>
      </c>
      <c r="V260" s="26">
        <v>0</v>
      </c>
      <c r="W260" s="26">
        <v>0</v>
      </c>
      <c r="X260" s="26">
        <v>0</v>
      </c>
      <c r="Y260" s="46" t="s">
        <v>7</v>
      </c>
      <c r="Z260" s="15"/>
    </row>
    <row r="261" spans="1:26" ht="51">
      <c r="A261" s="67" t="s">
        <v>752</v>
      </c>
      <c r="B261" s="11" t="s">
        <v>297</v>
      </c>
      <c r="C261" s="11" t="s">
        <v>305</v>
      </c>
      <c r="D261" s="12" t="s">
        <v>510</v>
      </c>
      <c r="E261" s="61">
        <f t="shared" si="23"/>
        <v>12574.04776625191</v>
      </c>
      <c r="F261" s="26">
        <f t="shared" ref="F261:F324" si="28">I261+J261+K261+L261+M261+N261+O261+P261+Q261+R261+S261+T261+U261+V261+W261+X261</f>
        <v>12574.04776625191</v>
      </c>
      <c r="G261" s="55">
        <v>0</v>
      </c>
      <c r="H261" s="55">
        <v>0</v>
      </c>
      <c r="I261" s="13">
        <v>0</v>
      </c>
      <c r="J261" s="26">
        <v>0</v>
      </c>
      <c r="K261" s="26">
        <v>0</v>
      </c>
      <c r="L261" s="26">
        <v>0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>
        <v>0</v>
      </c>
      <c r="S261" s="13">
        <f>12374.2920071134+199.75575913851</f>
        <v>12574.04776625191</v>
      </c>
      <c r="T261" s="26">
        <v>0</v>
      </c>
      <c r="U261" s="26">
        <v>0</v>
      </c>
      <c r="V261" s="26">
        <v>0</v>
      </c>
      <c r="W261" s="26">
        <v>0</v>
      </c>
      <c r="X261" s="26">
        <v>0</v>
      </c>
      <c r="Y261" s="46" t="s">
        <v>7</v>
      </c>
      <c r="Z261" s="15"/>
    </row>
    <row r="262" spans="1:26" ht="51">
      <c r="A262" s="67" t="s">
        <v>753</v>
      </c>
      <c r="B262" s="11" t="s">
        <v>306</v>
      </c>
      <c r="C262" s="34" t="s">
        <v>307</v>
      </c>
      <c r="D262" s="12" t="s">
        <v>510</v>
      </c>
      <c r="E262" s="61">
        <f t="shared" si="23"/>
        <v>3977.5734226116388</v>
      </c>
      <c r="F262" s="26">
        <f t="shared" si="28"/>
        <v>3977.5734226116388</v>
      </c>
      <c r="G262" s="55">
        <v>0</v>
      </c>
      <c r="H262" s="55">
        <v>0</v>
      </c>
      <c r="I262" s="13">
        <v>0</v>
      </c>
      <c r="J262" s="26">
        <v>0</v>
      </c>
      <c r="K262" s="26">
        <v>0</v>
      </c>
      <c r="L262" s="26">
        <v>0</v>
      </c>
      <c r="M262" s="26">
        <v>0</v>
      </c>
      <c r="N262" s="26">
        <v>0</v>
      </c>
      <c r="O262" s="26">
        <v>0</v>
      </c>
      <c r="P262" s="26">
        <v>0</v>
      </c>
      <c r="Q262" s="26">
        <v>0</v>
      </c>
      <c r="R262" s="26">
        <v>0</v>
      </c>
      <c r="S262" s="13">
        <v>3977.5734226116388</v>
      </c>
      <c r="T262" s="26">
        <v>0</v>
      </c>
      <c r="U262" s="26">
        <v>0</v>
      </c>
      <c r="V262" s="26">
        <v>0</v>
      </c>
      <c r="W262" s="26">
        <v>0</v>
      </c>
      <c r="X262" s="26">
        <v>0</v>
      </c>
      <c r="Y262" s="46" t="s">
        <v>7</v>
      </c>
      <c r="Z262" s="15"/>
    </row>
    <row r="263" spans="1:26" ht="51">
      <c r="A263" s="67" t="s">
        <v>754</v>
      </c>
      <c r="B263" s="11" t="s">
        <v>308</v>
      </c>
      <c r="C263" s="11" t="s">
        <v>309</v>
      </c>
      <c r="D263" s="12" t="s">
        <v>510</v>
      </c>
      <c r="E263" s="61">
        <f t="shared" si="23"/>
        <v>3302.705810141224</v>
      </c>
      <c r="F263" s="26">
        <f t="shared" si="28"/>
        <v>3302.705810141224</v>
      </c>
      <c r="G263" s="55">
        <v>0</v>
      </c>
      <c r="H263" s="55">
        <v>0</v>
      </c>
      <c r="I263" s="13">
        <v>0</v>
      </c>
      <c r="J263" s="26">
        <v>0</v>
      </c>
      <c r="K263" s="26">
        <v>0</v>
      </c>
      <c r="L263" s="26">
        <v>0</v>
      </c>
      <c r="M263" s="26">
        <v>0</v>
      </c>
      <c r="N263" s="26">
        <v>0</v>
      </c>
      <c r="O263" s="26">
        <v>0</v>
      </c>
      <c r="P263" s="26">
        <v>0</v>
      </c>
      <c r="Q263" s="26">
        <v>0</v>
      </c>
      <c r="R263" s="26">
        <v>0</v>
      </c>
      <c r="S263" s="13">
        <v>3302.705810141224</v>
      </c>
      <c r="T263" s="26">
        <v>0</v>
      </c>
      <c r="U263" s="26">
        <v>0</v>
      </c>
      <c r="V263" s="26">
        <v>0</v>
      </c>
      <c r="W263" s="26">
        <v>0</v>
      </c>
      <c r="X263" s="26">
        <v>0</v>
      </c>
      <c r="Y263" s="46" t="s">
        <v>7</v>
      </c>
      <c r="Z263" s="15"/>
    </row>
    <row r="264" spans="1:26" ht="51">
      <c r="A264" s="67" t="s">
        <v>755</v>
      </c>
      <c r="B264" s="11" t="s">
        <v>310</v>
      </c>
      <c r="C264" s="11" t="s">
        <v>311</v>
      </c>
      <c r="D264" s="12" t="s">
        <v>510</v>
      </c>
      <c r="E264" s="61">
        <f t="shared" si="23"/>
        <v>12967.942061145703</v>
      </c>
      <c r="F264" s="26">
        <f t="shared" si="28"/>
        <v>12967.942061145703</v>
      </c>
      <c r="G264" s="55">
        <v>0</v>
      </c>
      <c r="H264" s="55">
        <v>0</v>
      </c>
      <c r="I264" s="13">
        <v>0</v>
      </c>
      <c r="J264" s="26">
        <v>0</v>
      </c>
      <c r="K264" s="26">
        <v>0</v>
      </c>
      <c r="L264" s="26">
        <v>0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>
        <v>0</v>
      </c>
      <c r="S264" s="13">
        <v>12967.942061145703</v>
      </c>
      <c r="T264" s="26">
        <v>0</v>
      </c>
      <c r="U264" s="26">
        <v>0</v>
      </c>
      <c r="V264" s="26">
        <v>0</v>
      </c>
      <c r="W264" s="26">
        <v>0</v>
      </c>
      <c r="X264" s="26">
        <v>0</v>
      </c>
      <c r="Y264" s="46" t="s">
        <v>7</v>
      </c>
      <c r="Z264" s="15"/>
    </row>
    <row r="265" spans="1:26" ht="51">
      <c r="A265" s="67" t="s">
        <v>756</v>
      </c>
      <c r="B265" s="11" t="s">
        <v>312</v>
      </c>
      <c r="C265" s="11" t="s">
        <v>313</v>
      </c>
      <c r="D265" s="12" t="s">
        <v>510</v>
      </c>
      <c r="E265" s="61">
        <f t="shared" si="23"/>
        <v>6161.5287420441209</v>
      </c>
      <c r="F265" s="26">
        <f t="shared" si="28"/>
        <v>6161.5287420441209</v>
      </c>
      <c r="G265" s="55">
        <v>0</v>
      </c>
      <c r="H265" s="55">
        <v>0</v>
      </c>
      <c r="I265" s="13">
        <v>0</v>
      </c>
      <c r="J265" s="26">
        <v>0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>
        <v>0</v>
      </c>
      <c r="S265" s="13">
        <v>6161.5287420441209</v>
      </c>
      <c r="T265" s="26">
        <v>0</v>
      </c>
      <c r="U265" s="26">
        <v>0</v>
      </c>
      <c r="V265" s="26">
        <v>0</v>
      </c>
      <c r="W265" s="26">
        <v>0</v>
      </c>
      <c r="X265" s="26">
        <v>0</v>
      </c>
      <c r="Y265" s="46" t="s">
        <v>7</v>
      </c>
      <c r="Z265" s="15"/>
    </row>
    <row r="266" spans="1:26" ht="140.25">
      <c r="A266" s="67" t="s">
        <v>757</v>
      </c>
      <c r="B266" s="11" t="s">
        <v>314</v>
      </c>
      <c r="C266" s="11" t="s">
        <v>315</v>
      </c>
      <c r="D266" s="12" t="s">
        <v>510</v>
      </c>
      <c r="E266" s="61">
        <f t="shared" si="23"/>
        <v>66747.287146630944</v>
      </c>
      <c r="F266" s="26">
        <f t="shared" si="28"/>
        <v>66747.287146630944</v>
      </c>
      <c r="G266" s="55">
        <v>0</v>
      </c>
      <c r="H266" s="55">
        <v>0</v>
      </c>
      <c r="I266" s="13">
        <v>0</v>
      </c>
      <c r="J266" s="26">
        <v>0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</v>
      </c>
      <c r="S266" s="13">
        <v>66747.287146630944</v>
      </c>
      <c r="T266" s="26">
        <v>0</v>
      </c>
      <c r="U266" s="26">
        <v>0</v>
      </c>
      <c r="V266" s="26">
        <v>0</v>
      </c>
      <c r="W266" s="26">
        <v>0</v>
      </c>
      <c r="X266" s="26">
        <v>0</v>
      </c>
      <c r="Y266" s="46" t="s">
        <v>7</v>
      </c>
      <c r="Z266" s="15"/>
    </row>
    <row r="267" spans="1:26" ht="51">
      <c r="A267" s="67" t="s">
        <v>758</v>
      </c>
      <c r="B267" s="11" t="s">
        <v>316</v>
      </c>
      <c r="C267" s="11" t="s">
        <v>317</v>
      </c>
      <c r="D267" s="12" t="s">
        <v>510</v>
      </c>
      <c r="E267" s="61">
        <f t="shared" si="23"/>
        <v>11511.006407612109</v>
      </c>
      <c r="F267" s="26">
        <f t="shared" si="28"/>
        <v>11511.006407612109</v>
      </c>
      <c r="G267" s="55">
        <v>0</v>
      </c>
      <c r="H267" s="55">
        <v>0</v>
      </c>
      <c r="I267" s="13">
        <v>0</v>
      </c>
      <c r="J267" s="26">
        <v>0</v>
      </c>
      <c r="K267" s="26">
        <v>0</v>
      </c>
      <c r="L267" s="26">
        <v>0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>
        <v>0</v>
      </c>
      <c r="S267" s="13">
        <v>11511.006407612109</v>
      </c>
      <c r="T267" s="26">
        <v>0</v>
      </c>
      <c r="U267" s="26">
        <v>0</v>
      </c>
      <c r="V267" s="26">
        <v>0</v>
      </c>
      <c r="W267" s="26">
        <v>0</v>
      </c>
      <c r="X267" s="26">
        <v>0</v>
      </c>
      <c r="Y267" s="46" t="s">
        <v>7</v>
      </c>
      <c r="Z267" s="15"/>
    </row>
    <row r="268" spans="1:26" ht="51">
      <c r="A268" s="67" t="s">
        <v>759</v>
      </c>
      <c r="B268" s="11" t="s">
        <v>318</v>
      </c>
      <c r="C268" s="34" t="s">
        <v>319</v>
      </c>
      <c r="D268" s="12" t="s">
        <v>510</v>
      </c>
      <c r="E268" s="61">
        <f t="shared" si="23"/>
        <v>1087.2673064843934</v>
      </c>
      <c r="F268" s="26">
        <f t="shared" si="28"/>
        <v>1087.2673064843934</v>
      </c>
      <c r="G268" s="55">
        <v>0</v>
      </c>
      <c r="H268" s="55">
        <v>0</v>
      </c>
      <c r="I268" s="13">
        <v>0</v>
      </c>
      <c r="J268" s="26">
        <v>0</v>
      </c>
      <c r="K268" s="26">
        <v>0</v>
      </c>
      <c r="L268" s="26">
        <v>0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>
        <v>0</v>
      </c>
      <c r="S268" s="13">
        <v>1087.2673064843934</v>
      </c>
      <c r="T268" s="26">
        <v>0</v>
      </c>
      <c r="U268" s="26">
        <v>0</v>
      </c>
      <c r="V268" s="26">
        <v>0</v>
      </c>
      <c r="W268" s="26">
        <v>0</v>
      </c>
      <c r="X268" s="26">
        <v>0</v>
      </c>
      <c r="Y268" s="46" t="s">
        <v>7</v>
      </c>
      <c r="Z268" s="15"/>
    </row>
    <row r="269" spans="1:26" ht="51">
      <c r="A269" s="67" t="s">
        <v>760</v>
      </c>
      <c r="B269" s="11" t="s">
        <v>320</v>
      </c>
      <c r="C269" s="11" t="s">
        <v>321</v>
      </c>
      <c r="D269" s="12" t="s">
        <v>510</v>
      </c>
      <c r="E269" s="61">
        <f t="shared" si="23"/>
        <v>16696.871140959272</v>
      </c>
      <c r="F269" s="26">
        <f t="shared" si="28"/>
        <v>16696.871140959272</v>
      </c>
      <c r="G269" s="55">
        <v>0</v>
      </c>
      <c r="H269" s="55">
        <v>0</v>
      </c>
      <c r="I269" s="13">
        <v>0</v>
      </c>
      <c r="J269" s="26">
        <v>0</v>
      </c>
      <c r="K269" s="26">
        <v>0</v>
      </c>
      <c r="L269" s="26">
        <v>0</v>
      </c>
      <c r="M269" s="26">
        <v>0</v>
      </c>
      <c r="N269" s="26">
        <v>0</v>
      </c>
      <c r="O269" s="26">
        <v>0</v>
      </c>
      <c r="P269" s="26">
        <v>0</v>
      </c>
      <c r="Q269" s="26">
        <v>0</v>
      </c>
      <c r="R269" s="26">
        <v>0</v>
      </c>
      <c r="S269" s="13">
        <v>16696.871140959272</v>
      </c>
      <c r="T269" s="26">
        <v>0</v>
      </c>
      <c r="U269" s="26">
        <v>0</v>
      </c>
      <c r="V269" s="26">
        <v>0</v>
      </c>
      <c r="W269" s="26">
        <v>0</v>
      </c>
      <c r="X269" s="26">
        <v>0</v>
      </c>
      <c r="Y269" s="46" t="s">
        <v>7</v>
      </c>
      <c r="Z269" s="15"/>
    </row>
    <row r="270" spans="1:26" ht="51">
      <c r="A270" s="67" t="s">
        <v>761</v>
      </c>
      <c r="B270" s="11" t="s">
        <v>322</v>
      </c>
      <c r="C270" s="34" t="s">
        <v>323</v>
      </c>
      <c r="D270" s="12" t="s">
        <v>510</v>
      </c>
      <c r="E270" s="61">
        <f t="shared" si="23"/>
        <v>2467.1104525147466</v>
      </c>
      <c r="F270" s="26">
        <f t="shared" si="28"/>
        <v>2467.1104525147466</v>
      </c>
      <c r="G270" s="55">
        <v>0</v>
      </c>
      <c r="H270" s="55">
        <v>0</v>
      </c>
      <c r="I270" s="13">
        <v>0</v>
      </c>
      <c r="J270" s="26">
        <v>0</v>
      </c>
      <c r="K270" s="26">
        <v>0</v>
      </c>
      <c r="L270" s="26">
        <v>0</v>
      </c>
      <c r="M270" s="26">
        <v>0</v>
      </c>
      <c r="N270" s="26">
        <v>0</v>
      </c>
      <c r="O270" s="26">
        <v>0</v>
      </c>
      <c r="P270" s="26">
        <v>0</v>
      </c>
      <c r="Q270" s="26">
        <v>0</v>
      </c>
      <c r="R270" s="26">
        <v>0</v>
      </c>
      <c r="S270" s="13">
        <v>2467.1104525147466</v>
      </c>
      <c r="T270" s="26">
        <v>0</v>
      </c>
      <c r="U270" s="26">
        <v>0</v>
      </c>
      <c r="V270" s="26">
        <v>0</v>
      </c>
      <c r="W270" s="26">
        <v>0</v>
      </c>
      <c r="X270" s="26">
        <v>0</v>
      </c>
      <c r="Y270" s="46" t="s">
        <v>7</v>
      </c>
      <c r="Z270" s="15"/>
    </row>
    <row r="271" spans="1:26" ht="51">
      <c r="A271" s="67" t="s">
        <v>762</v>
      </c>
      <c r="B271" s="11" t="s">
        <v>324</v>
      </c>
      <c r="C271" s="34" t="s">
        <v>325</v>
      </c>
      <c r="D271" s="12" t="s">
        <v>510</v>
      </c>
      <c r="E271" s="61">
        <f t="shared" si="23"/>
        <v>2226.3701136966206</v>
      </c>
      <c r="F271" s="26">
        <f t="shared" si="28"/>
        <v>2226.3701136966206</v>
      </c>
      <c r="G271" s="55">
        <v>0</v>
      </c>
      <c r="H271" s="55">
        <v>0</v>
      </c>
      <c r="I271" s="13">
        <v>0</v>
      </c>
      <c r="J271" s="26">
        <v>0</v>
      </c>
      <c r="K271" s="26">
        <v>0</v>
      </c>
      <c r="L271" s="26">
        <v>0</v>
      </c>
      <c r="M271" s="26">
        <v>0</v>
      </c>
      <c r="N271" s="26">
        <v>0</v>
      </c>
      <c r="O271" s="26">
        <v>0</v>
      </c>
      <c r="P271" s="26">
        <v>0</v>
      </c>
      <c r="Q271" s="26">
        <v>0</v>
      </c>
      <c r="R271" s="26">
        <v>0</v>
      </c>
      <c r="S271" s="13">
        <v>2226.3701136966206</v>
      </c>
      <c r="T271" s="26">
        <v>0</v>
      </c>
      <c r="U271" s="26">
        <v>0</v>
      </c>
      <c r="V271" s="26">
        <v>0</v>
      </c>
      <c r="W271" s="26">
        <v>0</v>
      </c>
      <c r="X271" s="26">
        <v>0</v>
      </c>
      <c r="Y271" s="46" t="s">
        <v>7</v>
      </c>
      <c r="Z271" s="15"/>
    </row>
    <row r="272" spans="1:26" ht="51">
      <c r="A272" s="67" t="s">
        <v>763</v>
      </c>
      <c r="B272" s="11" t="s">
        <v>326</v>
      </c>
      <c r="C272" s="11" t="s">
        <v>327</v>
      </c>
      <c r="D272" s="12" t="s">
        <v>510</v>
      </c>
      <c r="E272" s="61">
        <f t="shared" si="23"/>
        <v>1480.0453890458871</v>
      </c>
      <c r="F272" s="26">
        <f t="shared" si="28"/>
        <v>1480.0453890458871</v>
      </c>
      <c r="G272" s="55">
        <v>0</v>
      </c>
      <c r="H272" s="55">
        <v>0</v>
      </c>
      <c r="I272" s="13">
        <v>0</v>
      </c>
      <c r="J272" s="26">
        <v>0</v>
      </c>
      <c r="K272" s="26">
        <v>0</v>
      </c>
      <c r="L272" s="26">
        <v>0</v>
      </c>
      <c r="M272" s="26">
        <v>0</v>
      </c>
      <c r="N272" s="26">
        <v>0</v>
      </c>
      <c r="O272" s="26">
        <v>0</v>
      </c>
      <c r="P272" s="26">
        <v>0</v>
      </c>
      <c r="Q272" s="26">
        <v>0</v>
      </c>
      <c r="R272" s="26">
        <v>0</v>
      </c>
      <c r="S272" s="13">
        <f>1075.78490373092+404.260485314967</f>
        <v>1480.0453890458871</v>
      </c>
      <c r="T272" s="26">
        <v>0</v>
      </c>
      <c r="U272" s="26">
        <v>0</v>
      </c>
      <c r="V272" s="26">
        <v>0</v>
      </c>
      <c r="W272" s="26">
        <v>0</v>
      </c>
      <c r="X272" s="26">
        <v>0</v>
      </c>
      <c r="Y272" s="46" t="s">
        <v>7</v>
      </c>
      <c r="Z272" s="15"/>
    </row>
    <row r="273" spans="1:26" ht="254.25" customHeight="1">
      <c r="A273" s="67" t="s">
        <v>764</v>
      </c>
      <c r="B273" s="11" t="s">
        <v>328</v>
      </c>
      <c r="C273" s="25" t="s">
        <v>329</v>
      </c>
      <c r="D273" s="12" t="s">
        <v>1047</v>
      </c>
      <c r="E273" s="61">
        <f t="shared" si="23"/>
        <v>68300.43068605852</v>
      </c>
      <c r="F273" s="26">
        <f t="shared" si="28"/>
        <v>68300.43068605852</v>
      </c>
      <c r="G273" s="55">
        <v>0</v>
      </c>
      <c r="H273" s="55">
        <v>0</v>
      </c>
      <c r="I273" s="13">
        <v>0</v>
      </c>
      <c r="J273" s="26">
        <v>0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0</v>
      </c>
      <c r="S273" s="26">
        <v>0</v>
      </c>
      <c r="T273" s="13">
        <v>68300.43068605852</v>
      </c>
      <c r="U273" s="26">
        <v>0</v>
      </c>
      <c r="V273" s="26">
        <v>0</v>
      </c>
      <c r="W273" s="26">
        <v>0</v>
      </c>
      <c r="X273" s="26">
        <v>0</v>
      </c>
      <c r="Y273" s="46" t="s">
        <v>7</v>
      </c>
      <c r="Z273" s="15"/>
    </row>
    <row r="274" spans="1:26" ht="121.5" customHeight="1">
      <c r="A274" s="67" t="s">
        <v>765</v>
      </c>
      <c r="B274" s="11" t="s">
        <v>330</v>
      </c>
      <c r="C274" s="11" t="s">
        <v>331</v>
      </c>
      <c r="D274" s="12" t="s">
        <v>1047</v>
      </c>
      <c r="E274" s="61">
        <f t="shared" si="23"/>
        <v>19873.87725887934</v>
      </c>
      <c r="F274" s="26">
        <f t="shared" si="28"/>
        <v>19873.87725887934</v>
      </c>
      <c r="G274" s="55">
        <v>0</v>
      </c>
      <c r="H274" s="55">
        <v>0</v>
      </c>
      <c r="I274" s="13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26">
        <v>0</v>
      </c>
      <c r="Q274" s="26">
        <v>0</v>
      </c>
      <c r="R274" s="26">
        <v>0</v>
      </c>
      <c r="S274" s="26">
        <v>0</v>
      </c>
      <c r="T274" s="13">
        <v>19873.87725887934</v>
      </c>
      <c r="U274" s="26">
        <v>0</v>
      </c>
      <c r="V274" s="26">
        <v>0</v>
      </c>
      <c r="W274" s="26">
        <v>0</v>
      </c>
      <c r="X274" s="26">
        <v>0</v>
      </c>
      <c r="Y274" s="46" t="s">
        <v>7</v>
      </c>
      <c r="Z274" s="15"/>
    </row>
    <row r="275" spans="1:26" ht="51">
      <c r="A275" s="67" t="s">
        <v>766</v>
      </c>
      <c r="B275" s="11" t="s">
        <v>332</v>
      </c>
      <c r="C275" s="11" t="s">
        <v>333</v>
      </c>
      <c r="D275" s="12" t="s">
        <v>1047</v>
      </c>
      <c r="E275" s="61">
        <f t="shared" si="23"/>
        <v>7459.0215690831983</v>
      </c>
      <c r="F275" s="26">
        <f t="shared" si="28"/>
        <v>7459.0215690831983</v>
      </c>
      <c r="G275" s="55">
        <v>0</v>
      </c>
      <c r="H275" s="55">
        <v>0</v>
      </c>
      <c r="I275" s="13">
        <v>0</v>
      </c>
      <c r="J275" s="26">
        <v>0</v>
      </c>
      <c r="K275" s="26">
        <v>0</v>
      </c>
      <c r="L275" s="26">
        <v>0</v>
      </c>
      <c r="M275" s="26">
        <v>0</v>
      </c>
      <c r="N275" s="26">
        <v>0</v>
      </c>
      <c r="O275" s="26">
        <v>0</v>
      </c>
      <c r="P275" s="26">
        <v>0</v>
      </c>
      <c r="Q275" s="26">
        <v>0</v>
      </c>
      <c r="R275" s="26">
        <v>0</v>
      </c>
      <c r="S275" s="26">
        <v>0</v>
      </c>
      <c r="T275" s="13">
        <v>7459.0215690831983</v>
      </c>
      <c r="U275" s="26">
        <v>0</v>
      </c>
      <c r="V275" s="26">
        <v>0</v>
      </c>
      <c r="W275" s="26">
        <v>0</v>
      </c>
      <c r="X275" s="26">
        <v>0</v>
      </c>
      <c r="Y275" s="46" t="s">
        <v>7</v>
      </c>
      <c r="Z275" s="15"/>
    </row>
    <row r="276" spans="1:26" ht="63.75">
      <c r="A276" s="67" t="s">
        <v>767</v>
      </c>
      <c r="B276" s="11" t="s">
        <v>334</v>
      </c>
      <c r="C276" s="11" t="s">
        <v>335</v>
      </c>
      <c r="D276" s="12" t="s">
        <v>1047</v>
      </c>
      <c r="E276" s="61">
        <f t="shared" si="23"/>
        <v>2893.19764049896</v>
      </c>
      <c r="F276" s="26">
        <f t="shared" si="28"/>
        <v>2893.19764049896</v>
      </c>
      <c r="G276" s="55">
        <v>0</v>
      </c>
      <c r="H276" s="55">
        <v>0</v>
      </c>
      <c r="I276" s="13">
        <v>0</v>
      </c>
      <c r="J276" s="26">
        <v>0</v>
      </c>
      <c r="K276" s="26">
        <v>0</v>
      </c>
      <c r="L276" s="26">
        <v>0</v>
      </c>
      <c r="M276" s="26">
        <v>0</v>
      </c>
      <c r="N276" s="26">
        <v>0</v>
      </c>
      <c r="O276" s="26">
        <v>0</v>
      </c>
      <c r="P276" s="26">
        <v>0</v>
      </c>
      <c r="Q276" s="26">
        <v>0</v>
      </c>
      <c r="R276" s="26">
        <v>0</v>
      </c>
      <c r="S276" s="26">
        <v>0</v>
      </c>
      <c r="T276" s="13">
        <v>2893.19764049896</v>
      </c>
      <c r="U276" s="26">
        <v>0</v>
      </c>
      <c r="V276" s="26">
        <v>0</v>
      </c>
      <c r="W276" s="26">
        <v>0</v>
      </c>
      <c r="X276" s="26">
        <v>0</v>
      </c>
      <c r="Y276" s="46" t="s">
        <v>7</v>
      </c>
      <c r="Z276" s="15"/>
    </row>
    <row r="277" spans="1:26" ht="51">
      <c r="A277" s="67" t="s">
        <v>768</v>
      </c>
      <c r="B277" s="11" t="s">
        <v>336</v>
      </c>
      <c r="C277" s="34" t="s">
        <v>337</v>
      </c>
      <c r="D277" s="12" t="s">
        <v>1047</v>
      </c>
      <c r="E277" s="61">
        <f t="shared" si="23"/>
        <v>2153.7704328676509</v>
      </c>
      <c r="F277" s="26">
        <f t="shared" si="28"/>
        <v>2153.7704328676509</v>
      </c>
      <c r="G277" s="55">
        <v>0</v>
      </c>
      <c r="H277" s="55">
        <v>0</v>
      </c>
      <c r="I277" s="13">
        <v>0</v>
      </c>
      <c r="J277" s="26">
        <v>0</v>
      </c>
      <c r="K277" s="26">
        <v>0</v>
      </c>
      <c r="L277" s="26">
        <v>0</v>
      </c>
      <c r="M277" s="26">
        <v>0</v>
      </c>
      <c r="N277" s="26">
        <v>0</v>
      </c>
      <c r="O277" s="26">
        <v>0</v>
      </c>
      <c r="P277" s="26">
        <v>0</v>
      </c>
      <c r="Q277" s="26">
        <v>0</v>
      </c>
      <c r="R277" s="26">
        <v>0</v>
      </c>
      <c r="S277" s="26">
        <v>0</v>
      </c>
      <c r="T277" s="13">
        <v>2153.7704328676509</v>
      </c>
      <c r="U277" s="26">
        <v>0</v>
      </c>
      <c r="V277" s="26">
        <v>0</v>
      </c>
      <c r="W277" s="26">
        <v>0</v>
      </c>
      <c r="X277" s="26">
        <v>0</v>
      </c>
      <c r="Y277" s="46" t="s">
        <v>7</v>
      </c>
      <c r="Z277" s="15"/>
    </row>
    <row r="278" spans="1:26" ht="102">
      <c r="A278" s="67" t="s">
        <v>769</v>
      </c>
      <c r="B278" s="11" t="s">
        <v>338</v>
      </c>
      <c r="C278" s="11" t="s">
        <v>339</v>
      </c>
      <c r="D278" s="12" t="s">
        <v>1047</v>
      </c>
      <c r="E278" s="61">
        <f t="shared" si="23"/>
        <v>30319.702412612332</v>
      </c>
      <c r="F278" s="26">
        <f t="shared" si="28"/>
        <v>30319.702412612332</v>
      </c>
      <c r="G278" s="55">
        <v>0</v>
      </c>
      <c r="H278" s="55">
        <v>0</v>
      </c>
      <c r="I278" s="13">
        <v>0</v>
      </c>
      <c r="J278" s="26">
        <v>0</v>
      </c>
      <c r="K278" s="26">
        <v>0</v>
      </c>
      <c r="L278" s="26">
        <v>0</v>
      </c>
      <c r="M278" s="26">
        <v>0</v>
      </c>
      <c r="N278" s="26">
        <v>0</v>
      </c>
      <c r="O278" s="26">
        <v>0</v>
      </c>
      <c r="P278" s="26">
        <v>0</v>
      </c>
      <c r="Q278" s="26">
        <v>0</v>
      </c>
      <c r="R278" s="26">
        <v>0</v>
      </c>
      <c r="S278" s="26">
        <v>0</v>
      </c>
      <c r="T278" s="13">
        <v>30319.702412612332</v>
      </c>
      <c r="U278" s="26">
        <v>0</v>
      </c>
      <c r="V278" s="26">
        <v>0</v>
      </c>
      <c r="W278" s="26">
        <v>0</v>
      </c>
      <c r="X278" s="26">
        <v>0</v>
      </c>
      <c r="Y278" s="46" t="s">
        <v>7</v>
      </c>
      <c r="Z278" s="15"/>
    </row>
    <row r="279" spans="1:26" ht="63.75">
      <c r="A279" s="67" t="s">
        <v>770</v>
      </c>
      <c r="B279" s="11" t="s">
        <v>340</v>
      </c>
      <c r="C279" s="11" t="s">
        <v>341</v>
      </c>
      <c r="D279" s="12" t="s">
        <v>510</v>
      </c>
      <c r="E279" s="61">
        <f t="shared" si="23"/>
        <v>20289.934750405431</v>
      </c>
      <c r="F279" s="26">
        <f t="shared" si="28"/>
        <v>20289.934750405431</v>
      </c>
      <c r="G279" s="55">
        <v>0</v>
      </c>
      <c r="H279" s="55">
        <v>0</v>
      </c>
      <c r="I279" s="13">
        <v>0</v>
      </c>
      <c r="J279" s="26">
        <v>0</v>
      </c>
      <c r="K279" s="26">
        <v>0</v>
      </c>
      <c r="L279" s="26">
        <v>0</v>
      </c>
      <c r="M279" s="26">
        <v>0</v>
      </c>
      <c r="N279" s="26">
        <v>0</v>
      </c>
      <c r="O279" s="26">
        <v>0</v>
      </c>
      <c r="P279" s="26">
        <v>0</v>
      </c>
      <c r="Q279" s="26">
        <v>0</v>
      </c>
      <c r="R279" s="26">
        <v>0</v>
      </c>
      <c r="S279" s="26">
        <v>0</v>
      </c>
      <c r="T279" s="13">
        <v>20289.934750405431</v>
      </c>
      <c r="U279" s="26">
        <v>0</v>
      </c>
      <c r="V279" s="26">
        <v>0</v>
      </c>
      <c r="W279" s="26">
        <v>0</v>
      </c>
      <c r="X279" s="26">
        <v>0</v>
      </c>
      <c r="Y279" s="46" t="s">
        <v>7</v>
      </c>
      <c r="Z279" s="15"/>
    </row>
    <row r="280" spans="1:26" ht="102">
      <c r="A280" s="67" t="s">
        <v>771</v>
      </c>
      <c r="B280" s="11" t="s">
        <v>342</v>
      </c>
      <c r="C280" s="11" t="s">
        <v>343</v>
      </c>
      <c r="D280" s="12" t="s">
        <v>510</v>
      </c>
      <c r="E280" s="61">
        <f t="shared" si="23"/>
        <v>31514.716510746002</v>
      </c>
      <c r="F280" s="26">
        <f t="shared" si="28"/>
        <v>31514.716510746002</v>
      </c>
      <c r="G280" s="55">
        <v>0</v>
      </c>
      <c r="H280" s="55">
        <v>0</v>
      </c>
      <c r="I280" s="13">
        <v>0</v>
      </c>
      <c r="J280" s="26">
        <v>0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  <c r="P280" s="26">
        <v>0</v>
      </c>
      <c r="Q280" s="26">
        <v>0</v>
      </c>
      <c r="R280" s="26">
        <v>0</v>
      </c>
      <c r="S280" s="26">
        <v>0</v>
      </c>
      <c r="T280" s="13">
        <v>31514.716510746002</v>
      </c>
      <c r="U280" s="26">
        <v>0</v>
      </c>
      <c r="V280" s="26">
        <v>0</v>
      </c>
      <c r="W280" s="26">
        <v>0</v>
      </c>
      <c r="X280" s="26">
        <v>0</v>
      </c>
      <c r="Y280" s="46" t="s">
        <v>7</v>
      </c>
      <c r="Z280" s="15"/>
    </row>
    <row r="281" spans="1:26" ht="51">
      <c r="A281" s="67" t="s">
        <v>772</v>
      </c>
      <c r="B281" s="11" t="s">
        <v>344</v>
      </c>
      <c r="C281" s="11" t="s">
        <v>345</v>
      </c>
      <c r="D281" s="12" t="s">
        <v>510</v>
      </c>
      <c r="E281" s="61">
        <f t="shared" si="23"/>
        <v>6962.175595429514</v>
      </c>
      <c r="F281" s="26">
        <f t="shared" si="28"/>
        <v>6962.175595429514</v>
      </c>
      <c r="G281" s="55">
        <v>0</v>
      </c>
      <c r="H281" s="55">
        <v>0</v>
      </c>
      <c r="I281" s="13">
        <v>0</v>
      </c>
      <c r="J281" s="26">
        <v>0</v>
      </c>
      <c r="K281" s="26">
        <v>0</v>
      </c>
      <c r="L281" s="26">
        <v>0</v>
      </c>
      <c r="M281" s="26">
        <v>0</v>
      </c>
      <c r="N281" s="26">
        <v>0</v>
      </c>
      <c r="O281" s="26">
        <v>0</v>
      </c>
      <c r="P281" s="26">
        <v>0</v>
      </c>
      <c r="Q281" s="26">
        <v>0</v>
      </c>
      <c r="R281" s="26">
        <v>0</v>
      </c>
      <c r="S281" s="26">
        <v>0</v>
      </c>
      <c r="T281" s="13">
        <v>6962.175595429514</v>
      </c>
      <c r="U281" s="26">
        <v>0</v>
      </c>
      <c r="V281" s="26">
        <v>0</v>
      </c>
      <c r="W281" s="26">
        <v>0</v>
      </c>
      <c r="X281" s="26">
        <v>0</v>
      </c>
      <c r="Y281" s="46" t="s">
        <v>7</v>
      </c>
      <c r="Z281" s="15"/>
    </row>
    <row r="282" spans="1:26" ht="153">
      <c r="A282" s="67" t="s">
        <v>773</v>
      </c>
      <c r="B282" s="11" t="s">
        <v>346</v>
      </c>
      <c r="C282" s="11" t="s">
        <v>347</v>
      </c>
      <c r="D282" s="12" t="s">
        <v>510</v>
      </c>
      <c r="E282" s="61">
        <f t="shared" si="23"/>
        <v>64366.881900214983</v>
      </c>
      <c r="F282" s="26">
        <f t="shared" si="28"/>
        <v>64366.881900214983</v>
      </c>
      <c r="G282" s="55">
        <v>0</v>
      </c>
      <c r="H282" s="55">
        <v>0</v>
      </c>
      <c r="I282" s="13">
        <v>0</v>
      </c>
      <c r="J282" s="26">
        <v>0</v>
      </c>
      <c r="K282" s="26">
        <v>0</v>
      </c>
      <c r="L282" s="26">
        <v>0</v>
      </c>
      <c r="M282" s="26">
        <v>0</v>
      </c>
      <c r="N282" s="26">
        <v>0</v>
      </c>
      <c r="O282" s="26">
        <v>0</v>
      </c>
      <c r="P282" s="26">
        <v>0</v>
      </c>
      <c r="Q282" s="26">
        <v>0</v>
      </c>
      <c r="R282" s="26">
        <v>0</v>
      </c>
      <c r="S282" s="26">
        <v>0</v>
      </c>
      <c r="T282" s="13">
        <f>63891.7689159037+475.112984311277</f>
        <v>64366.881900214983</v>
      </c>
      <c r="U282" s="26">
        <v>0</v>
      </c>
      <c r="V282" s="26">
        <v>0</v>
      </c>
      <c r="W282" s="26">
        <v>0</v>
      </c>
      <c r="X282" s="26">
        <v>0</v>
      </c>
      <c r="Y282" s="46" t="s">
        <v>7</v>
      </c>
      <c r="Z282" s="15"/>
    </row>
    <row r="283" spans="1:26" ht="51">
      <c r="A283" s="67" t="s">
        <v>774</v>
      </c>
      <c r="B283" s="11" t="s">
        <v>348</v>
      </c>
      <c r="C283" s="11" t="s">
        <v>349</v>
      </c>
      <c r="D283" s="12" t="s">
        <v>510</v>
      </c>
      <c r="E283" s="61">
        <f t="shared" si="23"/>
        <v>20904.973081012737</v>
      </c>
      <c r="F283" s="26">
        <f t="shared" si="28"/>
        <v>20904.973081012737</v>
      </c>
      <c r="G283" s="55">
        <v>0</v>
      </c>
      <c r="H283" s="55">
        <v>0</v>
      </c>
      <c r="I283" s="13">
        <v>0</v>
      </c>
      <c r="J283" s="26">
        <v>0</v>
      </c>
      <c r="K283" s="26">
        <v>0</v>
      </c>
      <c r="L283" s="26">
        <v>0</v>
      </c>
      <c r="M283" s="26">
        <v>0</v>
      </c>
      <c r="N283" s="26">
        <v>0</v>
      </c>
      <c r="O283" s="26">
        <v>0</v>
      </c>
      <c r="P283" s="26">
        <v>0</v>
      </c>
      <c r="Q283" s="26">
        <v>0</v>
      </c>
      <c r="R283" s="26">
        <v>0</v>
      </c>
      <c r="S283" s="26">
        <v>0</v>
      </c>
      <c r="T283" s="13">
        <v>20904.973081012737</v>
      </c>
      <c r="U283" s="26">
        <v>0</v>
      </c>
      <c r="V283" s="26">
        <v>0</v>
      </c>
      <c r="W283" s="26">
        <v>0</v>
      </c>
      <c r="X283" s="26">
        <v>0</v>
      </c>
      <c r="Y283" s="46" t="s">
        <v>7</v>
      </c>
      <c r="Z283" s="15"/>
    </row>
    <row r="284" spans="1:26" ht="51">
      <c r="A284" s="67" t="s">
        <v>775</v>
      </c>
      <c r="B284" s="11" t="s">
        <v>350</v>
      </c>
      <c r="C284" s="11" t="s">
        <v>351</v>
      </c>
      <c r="D284" s="12" t="s">
        <v>510</v>
      </c>
      <c r="E284" s="61">
        <f t="shared" si="23"/>
        <v>1961.3181621913177</v>
      </c>
      <c r="F284" s="26">
        <f t="shared" si="28"/>
        <v>1961.3181621913177</v>
      </c>
      <c r="G284" s="55">
        <v>0</v>
      </c>
      <c r="H284" s="55">
        <v>0</v>
      </c>
      <c r="I284" s="13">
        <v>0</v>
      </c>
      <c r="J284" s="26">
        <v>0</v>
      </c>
      <c r="K284" s="26">
        <v>0</v>
      </c>
      <c r="L284" s="26">
        <v>0</v>
      </c>
      <c r="M284" s="26">
        <v>0</v>
      </c>
      <c r="N284" s="26">
        <v>0</v>
      </c>
      <c r="O284" s="26">
        <v>0</v>
      </c>
      <c r="P284" s="26">
        <v>0</v>
      </c>
      <c r="Q284" s="26">
        <v>0</v>
      </c>
      <c r="R284" s="26">
        <v>0</v>
      </c>
      <c r="S284" s="26">
        <v>0</v>
      </c>
      <c r="T284" s="13">
        <v>1961.3181621913177</v>
      </c>
      <c r="U284" s="26">
        <v>0</v>
      </c>
      <c r="V284" s="26">
        <v>0</v>
      </c>
      <c r="W284" s="26">
        <v>0</v>
      </c>
      <c r="X284" s="26">
        <v>0</v>
      </c>
      <c r="Y284" s="46" t="s">
        <v>7</v>
      </c>
      <c r="Z284" s="15"/>
    </row>
    <row r="285" spans="1:26" ht="352.5" customHeight="1">
      <c r="A285" s="67" t="s">
        <v>776</v>
      </c>
      <c r="B285" s="11" t="s">
        <v>352</v>
      </c>
      <c r="C285" s="11" t="s">
        <v>353</v>
      </c>
      <c r="D285" s="12" t="s">
        <v>1047</v>
      </c>
      <c r="E285" s="61">
        <f t="shared" si="23"/>
        <v>130999.99999999999</v>
      </c>
      <c r="F285" s="26">
        <f t="shared" si="28"/>
        <v>130999.99999999999</v>
      </c>
      <c r="G285" s="55">
        <v>0</v>
      </c>
      <c r="H285" s="55">
        <v>0</v>
      </c>
      <c r="I285" s="13">
        <v>0</v>
      </c>
      <c r="J285" s="26">
        <v>0</v>
      </c>
      <c r="K285" s="26">
        <v>0</v>
      </c>
      <c r="L285" s="26">
        <v>0</v>
      </c>
      <c r="M285" s="26">
        <v>0</v>
      </c>
      <c r="N285" s="26">
        <v>0</v>
      </c>
      <c r="O285" s="26">
        <v>0</v>
      </c>
      <c r="P285" s="26">
        <v>0</v>
      </c>
      <c r="Q285" s="26">
        <v>0</v>
      </c>
      <c r="R285" s="26">
        <v>0</v>
      </c>
      <c r="S285" s="26">
        <v>0</v>
      </c>
      <c r="T285" s="26">
        <v>0</v>
      </c>
      <c r="U285" s="13">
        <v>130999.99999999999</v>
      </c>
      <c r="V285" s="26">
        <v>0</v>
      </c>
      <c r="W285" s="26">
        <v>0</v>
      </c>
      <c r="X285" s="26">
        <v>0</v>
      </c>
      <c r="Y285" s="46" t="s">
        <v>7</v>
      </c>
      <c r="Z285" s="15"/>
    </row>
    <row r="286" spans="1:26" ht="51">
      <c r="A286" s="67" t="s">
        <v>1148</v>
      </c>
      <c r="B286" s="11" t="s">
        <v>354</v>
      </c>
      <c r="C286" s="11" t="s">
        <v>355</v>
      </c>
      <c r="D286" s="12" t="s">
        <v>510</v>
      </c>
      <c r="E286" s="61">
        <f t="shared" si="23"/>
        <v>18366.39403812867</v>
      </c>
      <c r="F286" s="26">
        <f t="shared" si="28"/>
        <v>18366.39403812867</v>
      </c>
      <c r="G286" s="55">
        <v>0</v>
      </c>
      <c r="H286" s="55">
        <v>0</v>
      </c>
      <c r="I286" s="13">
        <v>0</v>
      </c>
      <c r="J286" s="26">
        <v>0</v>
      </c>
      <c r="K286" s="26">
        <v>0</v>
      </c>
      <c r="L286" s="26">
        <v>0</v>
      </c>
      <c r="M286" s="26">
        <v>0</v>
      </c>
      <c r="N286" s="26">
        <v>0</v>
      </c>
      <c r="O286" s="26">
        <v>0</v>
      </c>
      <c r="P286" s="26">
        <v>0</v>
      </c>
      <c r="Q286" s="26">
        <v>0</v>
      </c>
      <c r="R286" s="26">
        <v>0</v>
      </c>
      <c r="S286" s="26">
        <v>0</v>
      </c>
      <c r="T286" s="26">
        <v>0</v>
      </c>
      <c r="U286" s="13">
        <v>18366.39403812867</v>
      </c>
      <c r="V286" s="26">
        <v>0</v>
      </c>
      <c r="W286" s="26">
        <v>0</v>
      </c>
      <c r="X286" s="26">
        <v>0</v>
      </c>
      <c r="Y286" s="46" t="s">
        <v>7</v>
      </c>
      <c r="Z286" s="15"/>
    </row>
    <row r="287" spans="1:26" ht="51">
      <c r="A287" s="67" t="s">
        <v>1149</v>
      </c>
      <c r="B287" s="11" t="s">
        <v>356</v>
      </c>
      <c r="C287" s="34" t="s">
        <v>357</v>
      </c>
      <c r="D287" s="12" t="s">
        <v>510</v>
      </c>
      <c r="E287" s="61">
        <f t="shared" si="23"/>
        <v>6457.7041944085413</v>
      </c>
      <c r="F287" s="26">
        <f t="shared" si="28"/>
        <v>6457.7041944085413</v>
      </c>
      <c r="G287" s="55">
        <v>0</v>
      </c>
      <c r="H287" s="55">
        <v>0</v>
      </c>
      <c r="I287" s="13">
        <v>0</v>
      </c>
      <c r="J287" s="26">
        <v>0</v>
      </c>
      <c r="K287" s="26">
        <v>0</v>
      </c>
      <c r="L287" s="26">
        <v>0</v>
      </c>
      <c r="M287" s="26">
        <v>0</v>
      </c>
      <c r="N287" s="26">
        <v>0</v>
      </c>
      <c r="O287" s="26">
        <v>0</v>
      </c>
      <c r="P287" s="26">
        <v>0</v>
      </c>
      <c r="Q287" s="26">
        <v>0</v>
      </c>
      <c r="R287" s="26">
        <v>0</v>
      </c>
      <c r="S287" s="26">
        <v>0</v>
      </c>
      <c r="T287" s="26">
        <v>0</v>
      </c>
      <c r="U287" s="13">
        <v>6457.7041944085413</v>
      </c>
      <c r="V287" s="26">
        <v>0</v>
      </c>
      <c r="W287" s="26">
        <v>0</v>
      </c>
      <c r="X287" s="26">
        <v>0</v>
      </c>
      <c r="Y287" s="46" t="s">
        <v>7</v>
      </c>
      <c r="Z287" s="15"/>
    </row>
    <row r="288" spans="1:26" ht="51">
      <c r="A288" s="67" t="s">
        <v>1150</v>
      </c>
      <c r="B288" s="11" t="s">
        <v>358</v>
      </c>
      <c r="C288" s="11" t="s">
        <v>359</v>
      </c>
      <c r="D288" s="12" t="s">
        <v>510</v>
      </c>
      <c r="E288" s="61">
        <f t="shared" si="23"/>
        <v>10474.209671649518</v>
      </c>
      <c r="F288" s="26">
        <f t="shared" si="28"/>
        <v>10474.209671649518</v>
      </c>
      <c r="G288" s="55">
        <v>0</v>
      </c>
      <c r="H288" s="55">
        <v>0</v>
      </c>
      <c r="I288" s="13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26">
        <v>0</v>
      </c>
      <c r="P288" s="26">
        <v>0</v>
      </c>
      <c r="Q288" s="26">
        <v>0</v>
      </c>
      <c r="R288" s="26">
        <v>0</v>
      </c>
      <c r="S288" s="26">
        <v>0</v>
      </c>
      <c r="T288" s="26">
        <v>0</v>
      </c>
      <c r="U288" s="13">
        <v>10474.209671649518</v>
      </c>
      <c r="V288" s="26">
        <v>0</v>
      </c>
      <c r="W288" s="26">
        <v>0</v>
      </c>
      <c r="X288" s="26">
        <v>0</v>
      </c>
      <c r="Y288" s="46" t="s">
        <v>7</v>
      </c>
      <c r="Z288" s="15"/>
    </row>
    <row r="289" spans="1:26" ht="76.5">
      <c r="A289" s="67" t="s">
        <v>1151</v>
      </c>
      <c r="B289" s="11" t="s">
        <v>360</v>
      </c>
      <c r="C289" s="11" t="s">
        <v>361</v>
      </c>
      <c r="D289" s="12" t="s">
        <v>510</v>
      </c>
      <c r="E289" s="61">
        <f t="shared" si="23"/>
        <v>32142.093052749795</v>
      </c>
      <c r="F289" s="26">
        <f t="shared" si="28"/>
        <v>32142.093052749795</v>
      </c>
      <c r="G289" s="55">
        <v>0</v>
      </c>
      <c r="H289" s="55">
        <v>0</v>
      </c>
      <c r="I289" s="13">
        <v>0</v>
      </c>
      <c r="J289" s="26">
        <v>0</v>
      </c>
      <c r="K289" s="26">
        <v>0</v>
      </c>
      <c r="L289" s="26">
        <v>0</v>
      </c>
      <c r="M289" s="26">
        <v>0</v>
      </c>
      <c r="N289" s="26">
        <v>0</v>
      </c>
      <c r="O289" s="26">
        <v>0</v>
      </c>
      <c r="P289" s="26">
        <v>0</v>
      </c>
      <c r="Q289" s="26">
        <v>0</v>
      </c>
      <c r="R289" s="26">
        <v>0</v>
      </c>
      <c r="S289" s="26">
        <v>0</v>
      </c>
      <c r="T289" s="26">
        <v>0</v>
      </c>
      <c r="U289" s="13">
        <v>32142.093052749795</v>
      </c>
      <c r="V289" s="26">
        <v>0</v>
      </c>
      <c r="W289" s="26">
        <v>0</v>
      </c>
      <c r="X289" s="26">
        <v>0</v>
      </c>
      <c r="Y289" s="46" t="s">
        <v>7</v>
      </c>
      <c r="Z289" s="15"/>
    </row>
    <row r="290" spans="1:26" ht="51">
      <c r="A290" s="67" t="s">
        <v>1152</v>
      </c>
      <c r="B290" s="11" t="s">
        <v>362</v>
      </c>
      <c r="C290" s="11" t="s">
        <v>363</v>
      </c>
      <c r="D290" s="12" t="s">
        <v>510</v>
      </c>
      <c r="E290" s="61">
        <f t="shared" si="23"/>
        <v>4281.9553155398353</v>
      </c>
      <c r="F290" s="26">
        <f t="shared" si="28"/>
        <v>4281.9553155398353</v>
      </c>
      <c r="G290" s="55">
        <v>0</v>
      </c>
      <c r="H290" s="55">
        <v>0</v>
      </c>
      <c r="I290" s="13">
        <v>0</v>
      </c>
      <c r="J290" s="26">
        <v>0</v>
      </c>
      <c r="K290" s="26">
        <v>0</v>
      </c>
      <c r="L290" s="26">
        <v>0</v>
      </c>
      <c r="M290" s="26">
        <v>0</v>
      </c>
      <c r="N290" s="26">
        <v>0</v>
      </c>
      <c r="O290" s="26">
        <v>0</v>
      </c>
      <c r="P290" s="26">
        <v>0</v>
      </c>
      <c r="Q290" s="26">
        <v>0</v>
      </c>
      <c r="R290" s="26">
        <v>0</v>
      </c>
      <c r="S290" s="26">
        <v>0</v>
      </c>
      <c r="T290" s="26">
        <v>0</v>
      </c>
      <c r="U290" s="13">
        <v>4281.9553155398353</v>
      </c>
      <c r="V290" s="26">
        <v>0</v>
      </c>
      <c r="W290" s="26">
        <v>0</v>
      </c>
      <c r="X290" s="26">
        <v>0</v>
      </c>
      <c r="Y290" s="46" t="s">
        <v>7</v>
      </c>
      <c r="Z290" s="15"/>
    </row>
    <row r="291" spans="1:26" ht="76.5">
      <c r="A291" s="67" t="s">
        <v>1153</v>
      </c>
      <c r="B291" s="11" t="s">
        <v>364</v>
      </c>
      <c r="C291" s="11" t="s">
        <v>365</v>
      </c>
      <c r="D291" s="12" t="s">
        <v>510</v>
      </c>
      <c r="E291" s="61">
        <f t="shared" si="23"/>
        <v>9077.9427685928968</v>
      </c>
      <c r="F291" s="26">
        <f t="shared" si="28"/>
        <v>9077.9427685928968</v>
      </c>
      <c r="G291" s="55">
        <v>0</v>
      </c>
      <c r="H291" s="55">
        <v>0</v>
      </c>
      <c r="I291" s="13">
        <v>0</v>
      </c>
      <c r="J291" s="26">
        <v>0</v>
      </c>
      <c r="K291" s="26">
        <v>0</v>
      </c>
      <c r="L291" s="26">
        <v>0</v>
      </c>
      <c r="M291" s="26">
        <v>0</v>
      </c>
      <c r="N291" s="26">
        <v>0</v>
      </c>
      <c r="O291" s="26">
        <v>0</v>
      </c>
      <c r="P291" s="26">
        <v>0</v>
      </c>
      <c r="Q291" s="26">
        <v>0</v>
      </c>
      <c r="R291" s="26">
        <v>0</v>
      </c>
      <c r="S291" s="26">
        <v>0</v>
      </c>
      <c r="T291" s="26">
        <v>0</v>
      </c>
      <c r="U291" s="13">
        <v>9077.9427685928968</v>
      </c>
      <c r="V291" s="26">
        <v>0</v>
      </c>
      <c r="W291" s="26">
        <v>0</v>
      </c>
      <c r="X291" s="26">
        <v>0</v>
      </c>
      <c r="Y291" s="46" t="s">
        <v>7</v>
      </c>
      <c r="Z291" s="15"/>
    </row>
    <row r="292" spans="1:26" ht="51">
      <c r="A292" s="67" t="s">
        <v>1154</v>
      </c>
      <c r="B292" s="11" t="s">
        <v>366</v>
      </c>
      <c r="C292" s="11" t="s">
        <v>367</v>
      </c>
      <c r="D292" s="12" t="s">
        <v>510</v>
      </c>
      <c r="E292" s="61">
        <f t="shared" si="23"/>
        <v>1942.5924357202964</v>
      </c>
      <c r="F292" s="26">
        <f t="shared" si="28"/>
        <v>1942.5924357202964</v>
      </c>
      <c r="G292" s="55">
        <v>0</v>
      </c>
      <c r="H292" s="55">
        <v>0</v>
      </c>
      <c r="I292" s="13">
        <v>0</v>
      </c>
      <c r="J292" s="26">
        <v>0</v>
      </c>
      <c r="K292" s="26">
        <v>0</v>
      </c>
      <c r="L292" s="26">
        <v>0</v>
      </c>
      <c r="M292" s="26">
        <v>0</v>
      </c>
      <c r="N292" s="26">
        <v>0</v>
      </c>
      <c r="O292" s="26">
        <v>0</v>
      </c>
      <c r="P292" s="26">
        <v>0</v>
      </c>
      <c r="Q292" s="26">
        <v>0</v>
      </c>
      <c r="R292" s="26">
        <v>0</v>
      </c>
      <c r="S292" s="26">
        <v>0</v>
      </c>
      <c r="T292" s="26">
        <v>0</v>
      </c>
      <c r="U292" s="13">
        <v>1942.5924357202964</v>
      </c>
      <c r="V292" s="26">
        <v>0</v>
      </c>
      <c r="W292" s="26">
        <v>0</v>
      </c>
      <c r="X292" s="26">
        <v>0</v>
      </c>
      <c r="Y292" s="46" t="s">
        <v>7</v>
      </c>
      <c r="Z292" s="15"/>
    </row>
    <row r="293" spans="1:26" ht="51">
      <c r="A293" s="67" t="s">
        <v>1155</v>
      </c>
      <c r="B293" s="11" t="s">
        <v>368</v>
      </c>
      <c r="C293" s="11" t="s">
        <v>369</v>
      </c>
      <c r="D293" s="12" t="s">
        <v>510</v>
      </c>
      <c r="E293" s="61">
        <f t="shared" si="23"/>
        <v>17415.967271141653</v>
      </c>
      <c r="F293" s="26">
        <f t="shared" si="28"/>
        <v>17415.967271141653</v>
      </c>
      <c r="G293" s="55">
        <v>0</v>
      </c>
      <c r="H293" s="55">
        <v>0</v>
      </c>
      <c r="I293" s="13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0</v>
      </c>
      <c r="U293" s="13">
        <v>17415.967271141653</v>
      </c>
      <c r="V293" s="26">
        <v>0</v>
      </c>
      <c r="W293" s="26">
        <v>0</v>
      </c>
      <c r="X293" s="26">
        <v>0</v>
      </c>
      <c r="Y293" s="46" t="s">
        <v>7</v>
      </c>
      <c r="Z293" s="15"/>
    </row>
    <row r="294" spans="1:26" ht="51">
      <c r="A294" s="67" t="s">
        <v>1156</v>
      </c>
      <c r="B294" s="11" t="s">
        <v>370</v>
      </c>
      <c r="C294" s="11" t="s">
        <v>371</v>
      </c>
      <c r="D294" s="12" t="s">
        <v>510</v>
      </c>
      <c r="E294" s="61">
        <f t="shared" si="23"/>
        <v>14411.412217932937</v>
      </c>
      <c r="F294" s="26">
        <f t="shared" si="28"/>
        <v>14411.412217932937</v>
      </c>
      <c r="G294" s="55">
        <v>0</v>
      </c>
      <c r="H294" s="55">
        <v>0</v>
      </c>
      <c r="I294" s="13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0</v>
      </c>
      <c r="S294" s="26">
        <v>0</v>
      </c>
      <c r="T294" s="26">
        <v>0</v>
      </c>
      <c r="U294" s="13">
        <v>14411.412217932937</v>
      </c>
      <c r="V294" s="26">
        <v>0</v>
      </c>
      <c r="W294" s="26">
        <v>0</v>
      </c>
      <c r="X294" s="26">
        <v>0</v>
      </c>
      <c r="Y294" s="46" t="s">
        <v>7</v>
      </c>
      <c r="Z294" s="15"/>
    </row>
    <row r="295" spans="1:26" ht="51">
      <c r="A295" s="67" t="s">
        <v>1157</v>
      </c>
      <c r="B295" s="11" t="s">
        <v>372</v>
      </c>
      <c r="C295" s="11" t="s">
        <v>373</v>
      </c>
      <c r="D295" s="12" t="s">
        <v>510</v>
      </c>
      <c r="E295" s="61">
        <f t="shared" si="23"/>
        <v>2698.7480529081686</v>
      </c>
      <c r="F295" s="26">
        <f t="shared" si="28"/>
        <v>2698.7480529081686</v>
      </c>
      <c r="G295" s="55">
        <v>0</v>
      </c>
      <c r="H295" s="55">
        <v>0</v>
      </c>
      <c r="I295" s="13">
        <v>0</v>
      </c>
      <c r="J295" s="26">
        <v>0</v>
      </c>
      <c r="K295" s="26">
        <v>0</v>
      </c>
      <c r="L295" s="26">
        <v>0</v>
      </c>
      <c r="M295" s="26">
        <v>0</v>
      </c>
      <c r="N295" s="26">
        <v>0</v>
      </c>
      <c r="O295" s="26">
        <v>0</v>
      </c>
      <c r="P295" s="26">
        <v>0</v>
      </c>
      <c r="Q295" s="26">
        <v>0</v>
      </c>
      <c r="R295" s="26">
        <v>0</v>
      </c>
      <c r="S295" s="26">
        <v>0</v>
      </c>
      <c r="T295" s="26">
        <v>0</v>
      </c>
      <c r="U295" s="13">
        <v>2698.7480529081686</v>
      </c>
      <c r="V295" s="26">
        <v>0</v>
      </c>
      <c r="W295" s="26">
        <v>0</v>
      </c>
      <c r="X295" s="26">
        <v>0</v>
      </c>
      <c r="Y295" s="46" t="s">
        <v>7</v>
      </c>
      <c r="Z295" s="15"/>
    </row>
    <row r="296" spans="1:26" ht="102">
      <c r="A296" s="67" t="s">
        <v>1158</v>
      </c>
      <c r="B296" s="11" t="s">
        <v>374</v>
      </c>
      <c r="C296" s="11" t="s">
        <v>375</v>
      </c>
      <c r="D296" s="12" t="s">
        <v>510</v>
      </c>
      <c r="E296" s="61">
        <f t="shared" si="23"/>
        <v>34730.980981227694</v>
      </c>
      <c r="F296" s="26">
        <f t="shared" si="28"/>
        <v>34730.980981227694</v>
      </c>
      <c r="G296" s="55">
        <v>0</v>
      </c>
      <c r="H296" s="55">
        <v>0</v>
      </c>
      <c r="I296" s="13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>
        <v>0</v>
      </c>
      <c r="S296" s="26">
        <v>0</v>
      </c>
      <c r="T296" s="26">
        <v>0</v>
      </c>
      <c r="U296" s="13">
        <v>34730.980981227694</v>
      </c>
      <c r="V296" s="26">
        <v>0</v>
      </c>
      <c r="W296" s="26">
        <v>0</v>
      </c>
      <c r="X296" s="26">
        <v>0</v>
      </c>
      <c r="Y296" s="46" t="s">
        <v>7</v>
      </c>
      <c r="Z296" s="15"/>
    </row>
    <row r="297" spans="1:26" ht="51">
      <c r="A297" s="67" t="s">
        <v>1159</v>
      </c>
      <c r="B297" s="11" t="s">
        <v>376</v>
      </c>
      <c r="C297" s="11" t="s">
        <v>377</v>
      </c>
      <c r="D297" s="12" t="s">
        <v>1047</v>
      </c>
      <c r="E297" s="61">
        <f t="shared" si="23"/>
        <v>12723.504894065843</v>
      </c>
      <c r="F297" s="26">
        <f t="shared" si="28"/>
        <v>12723.504894065843</v>
      </c>
      <c r="G297" s="55">
        <v>0</v>
      </c>
      <c r="H297" s="55">
        <v>0</v>
      </c>
      <c r="I297" s="13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26">
        <v>0</v>
      </c>
      <c r="P297" s="26">
        <v>0</v>
      </c>
      <c r="Q297" s="26">
        <v>0</v>
      </c>
      <c r="R297" s="26">
        <v>0</v>
      </c>
      <c r="S297" s="26">
        <v>0</v>
      </c>
      <c r="T297" s="26">
        <v>0</v>
      </c>
      <c r="U297" s="26">
        <v>0</v>
      </c>
      <c r="V297" s="13">
        <v>12723.504894065843</v>
      </c>
      <c r="W297" s="26">
        <v>0</v>
      </c>
      <c r="X297" s="26">
        <v>0</v>
      </c>
      <c r="Y297" s="46" t="s">
        <v>7</v>
      </c>
      <c r="Z297" s="15"/>
    </row>
    <row r="298" spans="1:26" ht="51">
      <c r="A298" s="67" t="s">
        <v>1160</v>
      </c>
      <c r="B298" s="11" t="s">
        <v>378</v>
      </c>
      <c r="C298" s="11" t="s">
        <v>379</v>
      </c>
      <c r="D298" s="12" t="s">
        <v>1047</v>
      </c>
      <c r="E298" s="61">
        <f t="shared" si="23"/>
        <v>11632.099693934986</v>
      </c>
      <c r="F298" s="26">
        <f t="shared" si="28"/>
        <v>11632.099693934986</v>
      </c>
      <c r="G298" s="55">
        <v>0</v>
      </c>
      <c r="H298" s="55">
        <v>0</v>
      </c>
      <c r="I298" s="13">
        <v>0</v>
      </c>
      <c r="J298" s="26">
        <v>0</v>
      </c>
      <c r="K298" s="26">
        <v>0</v>
      </c>
      <c r="L298" s="26">
        <v>0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>
        <v>0</v>
      </c>
      <c r="S298" s="26">
        <v>0</v>
      </c>
      <c r="T298" s="26">
        <v>0</v>
      </c>
      <c r="U298" s="26">
        <v>0</v>
      </c>
      <c r="V298" s="13">
        <v>11632.099693934986</v>
      </c>
      <c r="W298" s="26">
        <v>0</v>
      </c>
      <c r="X298" s="26">
        <v>0</v>
      </c>
      <c r="Y298" s="46" t="s">
        <v>7</v>
      </c>
      <c r="Z298" s="15"/>
    </row>
    <row r="299" spans="1:26" ht="51">
      <c r="A299" s="67" t="s">
        <v>1161</v>
      </c>
      <c r="B299" s="11" t="s">
        <v>380</v>
      </c>
      <c r="C299" s="11" t="s">
        <v>381</v>
      </c>
      <c r="D299" s="12" t="s">
        <v>1047</v>
      </c>
      <c r="E299" s="61">
        <f t="shared" si="23"/>
        <v>12267.429974514751</v>
      </c>
      <c r="F299" s="26">
        <f t="shared" si="28"/>
        <v>12267.429974514751</v>
      </c>
      <c r="G299" s="55">
        <v>0</v>
      </c>
      <c r="H299" s="55">
        <v>0</v>
      </c>
      <c r="I299" s="13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26">
        <v>0</v>
      </c>
      <c r="P299" s="26">
        <v>0</v>
      </c>
      <c r="Q299" s="26">
        <v>0</v>
      </c>
      <c r="R299" s="26">
        <v>0</v>
      </c>
      <c r="S299" s="26">
        <v>0</v>
      </c>
      <c r="T299" s="26">
        <v>0</v>
      </c>
      <c r="U299" s="26">
        <v>0</v>
      </c>
      <c r="V299" s="13">
        <v>12267.429974514751</v>
      </c>
      <c r="W299" s="26">
        <v>0</v>
      </c>
      <c r="X299" s="26">
        <v>0</v>
      </c>
      <c r="Y299" s="46" t="s">
        <v>7</v>
      </c>
      <c r="Z299" s="15"/>
    </row>
    <row r="300" spans="1:26" ht="51">
      <c r="A300" s="67" t="s">
        <v>1162</v>
      </c>
      <c r="B300" s="11" t="s">
        <v>382</v>
      </c>
      <c r="C300" s="11" t="s">
        <v>383</v>
      </c>
      <c r="D300" s="12" t="s">
        <v>1047</v>
      </c>
      <c r="E300" s="61">
        <f t="shared" si="23"/>
        <v>32783.203413912866</v>
      </c>
      <c r="F300" s="26">
        <f t="shared" si="28"/>
        <v>32783.203413912866</v>
      </c>
      <c r="G300" s="55">
        <v>0</v>
      </c>
      <c r="H300" s="55">
        <v>0</v>
      </c>
      <c r="I300" s="13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6">
        <v>0</v>
      </c>
      <c r="T300" s="26">
        <v>0</v>
      </c>
      <c r="U300" s="26">
        <v>0</v>
      </c>
      <c r="V300" s="13">
        <v>32783.203413912866</v>
      </c>
      <c r="W300" s="26">
        <v>0</v>
      </c>
      <c r="X300" s="26">
        <v>0</v>
      </c>
      <c r="Y300" s="46" t="s">
        <v>7</v>
      </c>
      <c r="Z300" s="15"/>
    </row>
    <row r="301" spans="1:26" ht="51">
      <c r="A301" s="67" t="s">
        <v>1163</v>
      </c>
      <c r="B301" s="11" t="s">
        <v>384</v>
      </c>
      <c r="C301" s="11" t="s">
        <v>385</v>
      </c>
      <c r="D301" s="12" t="s">
        <v>1047</v>
      </c>
      <c r="E301" s="61">
        <f t="shared" si="23"/>
        <v>2232.397191794445</v>
      </c>
      <c r="F301" s="26">
        <f t="shared" si="28"/>
        <v>2232.397191794445</v>
      </c>
      <c r="G301" s="55">
        <v>0</v>
      </c>
      <c r="H301" s="55">
        <v>0</v>
      </c>
      <c r="I301" s="13">
        <v>0</v>
      </c>
      <c r="J301" s="26">
        <v>0</v>
      </c>
      <c r="K301" s="26">
        <v>0</v>
      </c>
      <c r="L301" s="26">
        <v>0</v>
      </c>
      <c r="M301" s="26">
        <v>0</v>
      </c>
      <c r="N301" s="26">
        <v>0</v>
      </c>
      <c r="O301" s="26">
        <v>0</v>
      </c>
      <c r="P301" s="26">
        <v>0</v>
      </c>
      <c r="Q301" s="26">
        <v>0</v>
      </c>
      <c r="R301" s="26">
        <v>0</v>
      </c>
      <c r="S301" s="26">
        <v>0</v>
      </c>
      <c r="T301" s="26">
        <v>0</v>
      </c>
      <c r="U301" s="26">
        <v>0</v>
      </c>
      <c r="V301" s="13">
        <v>2232.397191794445</v>
      </c>
      <c r="W301" s="26">
        <v>0</v>
      </c>
      <c r="X301" s="26">
        <v>0</v>
      </c>
      <c r="Y301" s="46" t="s">
        <v>7</v>
      </c>
      <c r="Z301" s="15"/>
    </row>
    <row r="302" spans="1:26" ht="51">
      <c r="A302" s="67" t="s">
        <v>1164</v>
      </c>
      <c r="B302" s="11" t="s">
        <v>18</v>
      </c>
      <c r="C302" s="11" t="s">
        <v>386</v>
      </c>
      <c r="D302" s="12" t="s">
        <v>1047</v>
      </c>
      <c r="E302" s="61">
        <f t="shared" si="23"/>
        <v>13443.765246273017</v>
      </c>
      <c r="F302" s="26">
        <f t="shared" si="28"/>
        <v>13443.765246273017</v>
      </c>
      <c r="G302" s="55">
        <v>0</v>
      </c>
      <c r="H302" s="55">
        <v>0</v>
      </c>
      <c r="I302" s="13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26">
        <v>0</v>
      </c>
      <c r="P302" s="26">
        <v>0</v>
      </c>
      <c r="Q302" s="26">
        <v>0</v>
      </c>
      <c r="R302" s="26">
        <v>0</v>
      </c>
      <c r="S302" s="26">
        <v>0</v>
      </c>
      <c r="T302" s="26">
        <v>0</v>
      </c>
      <c r="U302" s="26">
        <v>0</v>
      </c>
      <c r="V302" s="13">
        <v>13443.765246273017</v>
      </c>
      <c r="W302" s="26">
        <v>0</v>
      </c>
      <c r="X302" s="26">
        <v>0</v>
      </c>
      <c r="Y302" s="46" t="s">
        <v>7</v>
      </c>
      <c r="Z302" s="15"/>
    </row>
    <row r="303" spans="1:26" ht="51">
      <c r="A303" s="67" t="s">
        <v>1165</v>
      </c>
      <c r="B303" s="11" t="s">
        <v>387</v>
      </c>
      <c r="C303" s="34" t="s">
        <v>388</v>
      </c>
      <c r="D303" s="12" t="s">
        <v>1047</v>
      </c>
      <c r="E303" s="61">
        <f t="shared" si="23"/>
        <v>1556.6024155370303</v>
      </c>
      <c r="F303" s="26">
        <f t="shared" si="28"/>
        <v>1556.6024155370303</v>
      </c>
      <c r="G303" s="55">
        <v>0</v>
      </c>
      <c r="H303" s="55">
        <v>0</v>
      </c>
      <c r="I303" s="13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6">
        <v>0</v>
      </c>
      <c r="T303" s="26">
        <v>0</v>
      </c>
      <c r="U303" s="26">
        <v>0</v>
      </c>
      <c r="V303" s="13">
        <v>1556.6024155370303</v>
      </c>
      <c r="W303" s="26">
        <v>0</v>
      </c>
      <c r="X303" s="26">
        <v>0</v>
      </c>
      <c r="Y303" s="46" t="s">
        <v>7</v>
      </c>
      <c r="Z303" s="15"/>
    </row>
    <row r="304" spans="1:26" ht="76.5">
      <c r="A304" s="67" t="s">
        <v>1166</v>
      </c>
      <c r="B304" s="11" t="s">
        <v>368</v>
      </c>
      <c r="C304" s="25" t="s">
        <v>389</v>
      </c>
      <c r="D304" s="12" t="s">
        <v>1047</v>
      </c>
      <c r="E304" s="61">
        <f t="shared" si="23"/>
        <v>21086.034742982047</v>
      </c>
      <c r="F304" s="26">
        <f t="shared" si="28"/>
        <v>21086.034742982047</v>
      </c>
      <c r="G304" s="55">
        <v>0</v>
      </c>
      <c r="H304" s="55">
        <v>0</v>
      </c>
      <c r="I304" s="13">
        <v>0</v>
      </c>
      <c r="J304" s="26">
        <v>0</v>
      </c>
      <c r="K304" s="26">
        <v>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  <c r="Q304" s="26">
        <v>0</v>
      </c>
      <c r="R304" s="26">
        <v>0</v>
      </c>
      <c r="S304" s="26">
        <v>0</v>
      </c>
      <c r="T304" s="26">
        <v>0</v>
      </c>
      <c r="U304" s="26">
        <v>0</v>
      </c>
      <c r="V304" s="13">
        <v>21086.034742982047</v>
      </c>
      <c r="W304" s="26">
        <v>0</v>
      </c>
      <c r="X304" s="26">
        <v>0</v>
      </c>
      <c r="Y304" s="46" t="s">
        <v>7</v>
      </c>
      <c r="Z304" s="15"/>
    </row>
    <row r="305" spans="1:26" ht="51">
      <c r="A305" s="67" t="s">
        <v>1167</v>
      </c>
      <c r="B305" s="11" t="s">
        <v>368</v>
      </c>
      <c r="C305" s="11" t="s">
        <v>390</v>
      </c>
      <c r="D305" s="12" t="s">
        <v>1047</v>
      </c>
      <c r="E305" s="61">
        <f t="shared" si="23"/>
        <v>4881.3452741800129</v>
      </c>
      <c r="F305" s="26">
        <f t="shared" si="28"/>
        <v>4881.3452741800129</v>
      </c>
      <c r="G305" s="55">
        <v>0</v>
      </c>
      <c r="H305" s="55">
        <v>0</v>
      </c>
      <c r="I305" s="13">
        <v>0</v>
      </c>
      <c r="J305" s="26">
        <v>0</v>
      </c>
      <c r="K305" s="26">
        <v>0</v>
      </c>
      <c r="L305" s="26">
        <v>0</v>
      </c>
      <c r="M305" s="26">
        <v>0</v>
      </c>
      <c r="N305" s="26">
        <v>0</v>
      </c>
      <c r="O305" s="26">
        <v>0</v>
      </c>
      <c r="P305" s="26">
        <v>0</v>
      </c>
      <c r="Q305" s="26">
        <v>0</v>
      </c>
      <c r="R305" s="26">
        <v>0</v>
      </c>
      <c r="S305" s="26">
        <v>0</v>
      </c>
      <c r="T305" s="26">
        <v>0</v>
      </c>
      <c r="U305" s="26">
        <v>0</v>
      </c>
      <c r="V305" s="13">
        <v>4881.3452741800129</v>
      </c>
      <c r="W305" s="26">
        <v>0</v>
      </c>
      <c r="X305" s="26">
        <v>0</v>
      </c>
      <c r="Y305" s="46" t="s">
        <v>7</v>
      </c>
      <c r="Z305" s="15"/>
    </row>
    <row r="306" spans="1:26" ht="51">
      <c r="A306" s="67" t="s">
        <v>1168</v>
      </c>
      <c r="B306" s="11" t="s">
        <v>391</v>
      </c>
      <c r="C306" s="11" t="s">
        <v>392</v>
      </c>
      <c r="D306" s="12" t="s">
        <v>1047</v>
      </c>
      <c r="E306" s="61">
        <f t="shared" ref="E306:E340" si="29">F306</f>
        <v>2924.1184698252355</v>
      </c>
      <c r="F306" s="26">
        <f t="shared" si="28"/>
        <v>2924.1184698252355</v>
      </c>
      <c r="G306" s="55">
        <v>0</v>
      </c>
      <c r="H306" s="55">
        <v>0</v>
      </c>
      <c r="I306" s="13">
        <v>0</v>
      </c>
      <c r="J306" s="26">
        <v>0</v>
      </c>
      <c r="K306" s="26">
        <v>0</v>
      </c>
      <c r="L306" s="26">
        <v>0</v>
      </c>
      <c r="M306" s="26">
        <v>0</v>
      </c>
      <c r="N306" s="26">
        <v>0</v>
      </c>
      <c r="O306" s="26">
        <v>0</v>
      </c>
      <c r="P306" s="26">
        <v>0</v>
      </c>
      <c r="Q306" s="26">
        <v>0</v>
      </c>
      <c r="R306" s="26">
        <v>0</v>
      </c>
      <c r="S306" s="26">
        <v>0</v>
      </c>
      <c r="T306" s="26">
        <v>0</v>
      </c>
      <c r="U306" s="26">
        <v>0</v>
      </c>
      <c r="V306" s="13">
        <v>2924.1184698252355</v>
      </c>
      <c r="W306" s="26">
        <v>0</v>
      </c>
      <c r="X306" s="26">
        <v>0</v>
      </c>
      <c r="Y306" s="46" t="s">
        <v>7</v>
      </c>
      <c r="Z306" s="15"/>
    </row>
    <row r="307" spans="1:26" ht="51">
      <c r="A307" s="67" t="s">
        <v>1169</v>
      </c>
      <c r="B307" s="11" t="s">
        <v>393</v>
      </c>
      <c r="C307" s="34" t="s">
        <v>394</v>
      </c>
      <c r="D307" s="12" t="s">
        <v>1047</v>
      </c>
      <c r="E307" s="61">
        <f t="shared" si="29"/>
        <v>2545.0900190607949</v>
      </c>
      <c r="F307" s="26">
        <f t="shared" si="28"/>
        <v>2545.0900190607949</v>
      </c>
      <c r="G307" s="55">
        <v>0</v>
      </c>
      <c r="H307" s="55">
        <v>0</v>
      </c>
      <c r="I307" s="13">
        <v>0</v>
      </c>
      <c r="J307" s="26">
        <v>0</v>
      </c>
      <c r="K307" s="26">
        <v>0</v>
      </c>
      <c r="L307" s="26">
        <v>0</v>
      </c>
      <c r="M307" s="26">
        <v>0</v>
      </c>
      <c r="N307" s="26">
        <v>0</v>
      </c>
      <c r="O307" s="26">
        <v>0</v>
      </c>
      <c r="P307" s="26">
        <v>0</v>
      </c>
      <c r="Q307" s="26">
        <v>0</v>
      </c>
      <c r="R307" s="26">
        <v>0</v>
      </c>
      <c r="S307" s="26">
        <v>0</v>
      </c>
      <c r="T307" s="26">
        <v>0</v>
      </c>
      <c r="U307" s="26">
        <v>0</v>
      </c>
      <c r="V307" s="13">
        <v>2545.0900190607949</v>
      </c>
      <c r="W307" s="26">
        <v>0</v>
      </c>
      <c r="X307" s="26">
        <v>0</v>
      </c>
      <c r="Y307" s="46" t="s">
        <v>7</v>
      </c>
      <c r="Z307" s="15"/>
    </row>
    <row r="308" spans="1:26" ht="51">
      <c r="A308" s="67" t="s">
        <v>1170</v>
      </c>
      <c r="B308" s="11" t="s">
        <v>395</v>
      </c>
      <c r="C308" s="11" t="s">
        <v>396</v>
      </c>
      <c r="D308" s="12" t="s">
        <v>1047</v>
      </c>
      <c r="E308" s="61">
        <f t="shared" si="29"/>
        <v>12924.408663918975</v>
      </c>
      <c r="F308" s="26">
        <f t="shared" si="28"/>
        <v>12924.408663918975</v>
      </c>
      <c r="G308" s="55">
        <v>0</v>
      </c>
      <c r="H308" s="55">
        <v>0</v>
      </c>
      <c r="I308" s="13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26">
        <v>0</v>
      </c>
      <c r="Q308" s="26">
        <v>0</v>
      </c>
      <c r="R308" s="26">
        <v>0</v>
      </c>
      <c r="S308" s="26">
        <v>0</v>
      </c>
      <c r="T308" s="26">
        <v>0</v>
      </c>
      <c r="U308" s="26">
        <v>0</v>
      </c>
      <c r="V308" s="13">
        <v>12924.408663918975</v>
      </c>
      <c r="W308" s="26">
        <v>0</v>
      </c>
      <c r="X308" s="26">
        <v>0</v>
      </c>
      <c r="Y308" s="46" t="s">
        <v>7</v>
      </c>
      <c r="Z308" s="15"/>
    </row>
    <row r="309" spans="1:26" ht="165.75">
      <c r="A309" s="67" t="s">
        <v>1171</v>
      </c>
      <c r="B309" s="11" t="s">
        <v>397</v>
      </c>
      <c r="C309" s="11" t="s">
        <v>398</v>
      </c>
      <c r="D309" s="12" t="s">
        <v>510</v>
      </c>
      <c r="E309" s="61">
        <f t="shared" si="29"/>
        <v>75245.785581128293</v>
      </c>
      <c r="F309" s="26">
        <f t="shared" si="28"/>
        <v>75245.785581128293</v>
      </c>
      <c r="G309" s="55">
        <v>0</v>
      </c>
      <c r="H309" s="55">
        <v>0</v>
      </c>
      <c r="I309" s="13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26">
        <v>0</v>
      </c>
      <c r="Q309" s="26">
        <v>0</v>
      </c>
      <c r="R309" s="26">
        <v>0</v>
      </c>
      <c r="S309" s="26">
        <v>0</v>
      </c>
      <c r="T309" s="26">
        <v>0</v>
      </c>
      <c r="U309" s="26">
        <v>0</v>
      </c>
      <c r="V309" s="13">
        <v>75245.785581128293</v>
      </c>
      <c r="W309" s="26">
        <v>0</v>
      </c>
      <c r="X309" s="26">
        <v>0</v>
      </c>
      <c r="Y309" s="46" t="s">
        <v>7</v>
      </c>
      <c r="Z309" s="15"/>
    </row>
    <row r="310" spans="1:26" ht="102">
      <c r="A310" s="67" t="s">
        <v>1172</v>
      </c>
      <c r="B310" s="11" t="s">
        <v>399</v>
      </c>
      <c r="C310" s="11" t="s">
        <v>400</v>
      </c>
      <c r="D310" s="12" t="s">
        <v>510</v>
      </c>
      <c r="E310" s="61">
        <f t="shared" si="29"/>
        <v>45207.151266243804</v>
      </c>
      <c r="F310" s="26">
        <f t="shared" si="28"/>
        <v>45207.151266243804</v>
      </c>
      <c r="G310" s="55">
        <v>0</v>
      </c>
      <c r="H310" s="55">
        <v>0</v>
      </c>
      <c r="I310" s="13">
        <v>0</v>
      </c>
      <c r="J310" s="26">
        <v>0</v>
      </c>
      <c r="K310" s="26">
        <v>0</v>
      </c>
      <c r="L310" s="26">
        <v>0</v>
      </c>
      <c r="M310" s="26">
        <v>0</v>
      </c>
      <c r="N310" s="26">
        <v>0</v>
      </c>
      <c r="O310" s="26">
        <v>0</v>
      </c>
      <c r="P310" s="26">
        <v>0</v>
      </c>
      <c r="Q310" s="26">
        <v>0</v>
      </c>
      <c r="R310" s="26">
        <v>0</v>
      </c>
      <c r="S310" s="26">
        <v>0</v>
      </c>
      <c r="T310" s="26">
        <v>0</v>
      </c>
      <c r="U310" s="26">
        <v>0</v>
      </c>
      <c r="V310" s="13">
        <v>45207.151266243804</v>
      </c>
      <c r="W310" s="26">
        <v>0</v>
      </c>
      <c r="X310" s="26">
        <v>0</v>
      </c>
      <c r="Y310" s="46" t="s">
        <v>7</v>
      </c>
      <c r="Z310" s="15"/>
    </row>
    <row r="311" spans="1:26" ht="76.5">
      <c r="A311" s="67" t="s">
        <v>1173</v>
      </c>
      <c r="B311" s="11" t="s">
        <v>399</v>
      </c>
      <c r="C311" s="11" t="s">
        <v>401</v>
      </c>
      <c r="D311" s="12" t="s">
        <v>510</v>
      </c>
      <c r="E311" s="61">
        <f t="shared" si="29"/>
        <v>26167.148455472689</v>
      </c>
      <c r="F311" s="26">
        <f t="shared" si="28"/>
        <v>26167.148455472689</v>
      </c>
      <c r="G311" s="55">
        <v>0</v>
      </c>
      <c r="H311" s="55">
        <v>0</v>
      </c>
      <c r="I311" s="13">
        <v>0</v>
      </c>
      <c r="J311" s="26">
        <v>0</v>
      </c>
      <c r="K311" s="26">
        <v>0</v>
      </c>
      <c r="L311" s="26">
        <v>0</v>
      </c>
      <c r="M311" s="26">
        <v>0</v>
      </c>
      <c r="N311" s="26">
        <v>0</v>
      </c>
      <c r="O311" s="26">
        <v>0</v>
      </c>
      <c r="P311" s="26">
        <v>0</v>
      </c>
      <c r="Q311" s="26">
        <v>0</v>
      </c>
      <c r="R311" s="26">
        <v>0</v>
      </c>
      <c r="S311" s="26">
        <v>0</v>
      </c>
      <c r="T311" s="26">
        <v>0</v>
      </c>
      <c r="U311" s="26">
        <v>0</v>
      </c>
      <c r="V311" s="13">
        <v>26167.148455472689</v>
      </c>
      <c r="W311" s="26">
        <v>0</v>
      </c>
      <c r="X311" s="26">
        <v>0</v>
      </c>
      <c r="Y311" s="46" t="s">
        <v>7</v>
      </c>
      <c r="Z311" s="15"/>
    </row>
    <row r="312" spans="1:26" ht="51">
      <c r="A312" s="67" t="s">
        <v>1174</v>
      </c>
      <c r="B312" s="11" t="s">
        <v>18</v>
      </c>
      <c r="C312" s="11" t="s">
        <v>402</v>
      </c>
      <c r="D312" s="12" t="s">
        <v>510</v>
      </c>
      <c r="E312" s="61">
        <f t="shared" si="29"/>
        <v>1208.8439753719535</v>
      </c>
      <c r="F312" s="26">
        <f t="shared" si="28"/>
        <v>1208.8439753719535</v>
      </c>
      <c r="G312" s="55">
        <v>0</v>
      </c>
      <c r="H312" s="55">
        <v>0</v>
      </c>
      <c r="I312" s="13">
        <v>0</v>
      </c>
      <c r="J312" s="26">
        <v>0</v>
      </c>
      <c r="K312" s="26">
        <v>0</v>
      </c>
      <c r="L312" s="26">
        <v>0</v>
      </c>
      <c r="M312" s="26">
        <v>0</v>
      </c>
      <c r="N312" s="26">
        <v>0</v>
      </c>
      <c r="O312" s="26">
        <v>0</v>
      </c>
      <c r="P312" s="26">
        <v>0</v>
      </c>
      <c r="Q312" s="26">
        <v>0</v>
      </c>
      <c r="R312" s="26">
        <v>0</v>
      </c>
      <c r="S312" s="26">
        <v>0</v>
      </c>
      <c r="T312" s="26">
        <v>0</v>
      </c>
      <c r="U312" s="26">
        <v>0</v>
      </c>
      <c r="V312" s="13">
        <v>1208.8439753719535</v>
      </c>
      <c r="W312" s="26">
        <v>0</v>
      </c>
      <c r="X312" s="26">
        <v>0</v>
      </c>
      <c r="Y312" s="46" t="s">
        <v>7</v>
      </c>
      <c r="Z312" s="15"/>
    </row>
    <row r="313" spans="1:26" ht="51">
      <c r="A313" s="67" t="s">
        <v>1175</v>
      </c>
      <c r="B313" s="11" t="s">
        <v>368</v>
      </c>
      <c r="C313" s="11" t="s">
        <v>403</v>
      </c>
      <c r="D313" s="12" t="s">
        <v>510</v>
      </c>
      <c r="E313" s="61">
        <f t="shared" si="29"/>
        <v>4095.3577499684375</v>
      </c>
      <c r="F313" s="26">
        <f t="shared" si="28"/>
        <v>4095.3577499684375</v>
      </c>
      <c r="G313" s="55">
        <v>0</v>
      </c>
      <c r="H313" s="55">
        <v>0</v>
      </c>
      <c r="I313" s="13">
        <v>0</v>
      </c>
      <c r="J313" s="26">
        <v>0</v>
      </c>
      <c r="K313" s="26">
        <v>0</v>
      </c>
      <c r="L313" s="26">
        <v>0</v>
      </c>
      <c r="M313" s="26">
        <v>0</v>
      </c>
      <c r="N313" s="26">
        <v>0</v>
      </c>
      <c r="O313" s="26">
        <v>0</v>
      </c>
      <c r="P313" s="26">
        <v>0</v>
      </c>
      <c r="Q313" s="26">
        <v>0</v>
      </c>
      <c r="R313" s="26">
        <v>0</v>
      </c>
      <c r="S313" s="26">
        <v>0</v>
      </c>
      <c r="T313" s="26">
        <v>0</v>
      </c>
      <c r="U313" s="26">
        <v>0</v>
      </c>
      <c r="V313" s="13">
        <v>4095.3577499684375</v>
      </c>
      <c r="W313" s="26">
        <v>0</v>
      </c>
      <c r="X313" s="26">
        <v>0</v>
      </c>
      <c r="Y313" s="46" t="s">
        <v>7</v>
      </c>
      <c r="Z313" s="15"/>
    </row>
    <row r="314" spans="1:26" ht="51">
      <c r="A314" s="67" t="s">
        <v>1176</v>
      </c>
      <c r="B314" s="11" t="s">
        <v>404</v>
      </c>
      <c r="C314" s="11" t="s">
        <v>405</v>
      </c>
      <c r="D314" s="12" t="s">
        <v>510</v>
      </c>
      <c r="E314" s="61">
        <f t="shared" si="29"/>
        <v>6075.7129718148244</v>
      </c>
      <c r="F314" s="26">
        <f t="shared" si="28"/>
        <v>6075.7129718148244</v>
      </c>
      <c r="G314" s="55">
        <v>0</v>
      </c>
      <c r="H314" s="55">
        <v>0</v>
      </c>
      <c r="I314" s="13">
        <v>0</v>
      </c>
      <c r="J314" s="26">
        <v>0</v>
      </c>
      <c r="K314" s="26">
        <v>0</v>
      </c>
      <c r="L314" s="26">
        <v>0</v>
      </c>
      <c r="M314" s="26">
        <v>0</v>
      </c>
      <c r="N314" s="26">
        <v>0</v>
      </c>
      <c r="O314" s="26">
        <v>0</v>
      </c>
      <c r="P314" s="26">
        <v>0</v>
      </c>
      <c r="Q314" s="26">
        <v>0</v>
      </c>
      <c r="R314" s="26">
        <v>0</v>
      </c>
      <c r="S314" s="26">
        <v>0</v>
      </c>
      <c r="T314" s="26">
        <v>0</v>
      </c>
      <c r="U314" s="26">
        <v>0</v>
      </c>
      <c r="V314" s="13">
        <v>6075.7129718148244</v>
      </c>
      <c r="W314" s="26">
        <v>0</v>
      </c>
      <c r="X314" s="26">
        <v>0</v>
      </c>
      <c r="Y314" s="46" t="s">
        <v>7</v>
      </c>
      <c r="Z314" s="15"/>
    </row>
    <row r="315" spans="1:26" ht="63.75">
      <c r="A315" s="67" t="s">
        <v>1177</v>
      </c>
      <c r="B315" s="11" t="s">
        <v>407</v>
      </c>
      <c r="C315" s="34" t="s">
        <v>406</v>
      </c>
      <c r="D315" s="12" t="s">
        <v>1047</v>
      </c>
      <c r="E315" s="61">
        <f t="shared" si="29"/>
        <v>28504.40044528931</v>
      </c>
      <c r="F315" s="26">
        <f t="shared" si="28"/>
        <v>28504.40044528931</v>
      </c>
      <c r="G315" s="55">
        <v>0</v>
      </c>
      <c r="H315" s="55">
        <v>0</v>
      </c>
      <c r="I315" s="13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>
        <v>0</v>
      </c>
      <c r="S315" s="26">
        <v>0</v>
      </c>
      <c r="T315" s="26">
        <v>0</v>
      </c>
      <c r="U315" s="26">
        <v>0</v>
      </c>
      <c r="V315" s="26">
        <v>0</v>
      </c>
      <c r="W315" s="13">
        <v>28504.40044528931</v>
      </c>
      <c r="X315" s="26">
        <v>0</v>
      </c>
      <c r="Y315" s="46" t="s">
        <v>7</v>
      </c>
      <c r="Z315" s="15"/>
    </row>
    <row r="316" spans="1:26" ht="51">
      <c r="A316" s="67" t="s">
        <v>1178</v>
      </c>
      <c r="B316" s="11" t="s">
        <v>408</v>
      </c>
      <c r="C316" s="34" t="s">
        <v>409</v>
      </c>
      <c r="D316" s="12" t="s">
        <v>1047</v>
      </c>
      <c r="E316" s="61">
        <f t="shared" si="29"/>
        <v>651.51046617000713</v>
      </c>
      <c r="F316" s="26">
        <f t="shared" si="28"/>
        <v>651.51046617000713</v>
      </c>
      <c r="G316" s="55">
        <v>0</v>
      </c>
      <c r="H316" s="55">
        <v>0</v>
      </c>
      <c r="I316" s="13">
        <v>0</v>
      </c>
      <c r="J316" s="26">
        <v>0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  <c r="P316" s="26">
        <v>0</v>
      </c>
      <c r="Q316" s="26">
        <v>0</v>
      </c>
      <c r="R316" s="26">
        <v>0</v>
      </c>
      <c r="S316" s="26">
        <v>0</v>
      </c>
      <c r="T316" s="26">
        <v>0</v>
      </c>
      <c r="U316" s="26">
        <v>0</v>
      </c>
      <c r="V316" s="26">
        <v>0</v>
      </c>
      <c r="W316" s="13">
        <v>651.51046617000713</v>
      </c>
      <c r="X316" s="26">
        <v>0</v>
      </c>
      <c r="Y316" s="46" t="s">
        <v>7</v>
      </c>
      <c r="Z316" s="15"/>
    </row>
    <row r="317" spans="1:26" ht="51">
      <c r="A317" s="67" t="s">
        <v>1179</v>
      </c>
      <c r="B317" s="11" t="s">
        <v>411</v>
      </c>
      <c r="C317" s="11" t="s">
        <v>410</v>
      </c>
      <c r="D317" s="12" t="s">
        <v>1047</v>
      </c>
      <c r="E317" s="61">
        <f t="shared" si="29"/>
        <v>3465.8909081278675</v>
      </c>
      <c r="F317" s="26">
        <f t="shared" si="28"/>
        <v>3465.8909081278675</v>
      </c>
      <c r="G317" s="55">
        <v>0</v>
      </c>
      <c r="H317" s="55">
        <v>0</v>
      </c>
      <c r="I317" s="13">
        <v>0</v>
      </c>
      <c r="J317" s="26">
        <v>0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0</v>
      </c>
      <c r="S317" s="26">
        <v>0</v>
      </c>
      <c r="T317" s="26">
        <v>0</v>
      </c>
      <c r="U317" s="26">
        <v>0</v>
      </c>
      <c r="V317" s="26">
        <v>0</v>
      </c>
      <c r="W317" s="13">
        <v>3465.8909081278675</v>
      </c>
      <c r="X317" s="26">
        <v>0</v>
      </c>
      <c r="Y317" s="46" t="s">
        <v>7</v>
      </c>
      <c r="Z317" s="15"/>
    </row>
    <row r="318" spans="1:26" ht="51">
      <c r="A318" s="67" t="s">
        <v>1180</v>
      </c>
      <c r="B318" s="11" t="s">
        <v>412</v>
      </c>
      <c r="C318" s="11" t="s">
        <v>413</v>
      </c>
      <c r="D318" s="12" t="s">
        <v>1047</v>
      </c>
      <c r="E318" s="61">
        <f t="shared" si="29"/>
        <v>36023.084498769342</v>
      </c>
      <c r="F318" s="26">
        <f t="shared" si="28"/>
        <v>36023.084498769342</v>
      </c>
      <c r="G318" s="55">
        <v>0</v>
      </c>
      <c r="H318" s="55">
        <v>0</v>
      </c>
      <c r="I318" s="13">
        <v>0</v>
      </c>
      <c r="J318" s="26">
        <v>0</v>
      </c>
      <c r="K318" s="26">
        <v>0</v>
      </c>
      <c r="L318" s="26">
        <v>0</v>
      </c>
      <c r="M318" s="26">
        <v>0</v>
      </c>
      <c r="N318" s="26">
        <v>0</v>
      </c>
      <c r="O318" s="26">
        <v>0</v>
      </c>
      <c r="P318" s="26">
        <v>0</v>
      </c>
      <c r="Q318" s="26">
        <v>0</v>
      </c>
      <c r="R318" s="26">
        <v>0</v>
      </c>
      <c r="S318" s="26">
        <v>0</v>
      </c>
      <c r="T318" s="26">
        <v>0</v>
      </c>
      <c r="U318" s="26">
        <v>0</v>
      </c>
      <c r="V318" s="26">
        <v>0</v>
      </c>
      <c r="W318" s="13">
        <v>36023.084498769342</v>
      </c>
      <c r="X318" s="26">
        <v>0</v>
      </c>
      <c r="Y318" s="46" t="s">
        <v>7</v>
      </c>
      <c r="Z318" s="15"/>
    </row>
    <row r="319" spans="1:26" ht="51">
      <c r="A319" s="67" t="s">
        <v>1181</v>
      </c>
      <c r="B319" s="11" t="s">
        <v>414</v>
      </c>
      <c r="C319" s="11" t="s">
        <v>415</v>
      </c>
      <c r="D319" s="12" t="s">
        <v>1047</v>
      </c>
      <c r="E319" s="61">
        <f t="shared" si="29"/>
        <v>19648.89940812629</v>
      </c>
      <c r="F319" s="26">
        <f t="shared" si="28"/>
        <v>19648.89940812629</v>
      </c>
      <c r="G319" s="55">
        <v>0</v>
      </c>
      <c r="H319" s="55">
        <v>0</v>
      </c>
      <c r="I319" s="13">
        <v>0</v>
      </c>
      <c r="J319" s="26">
        <v>0</v>
      </c>
      <c r="K319" s="26">
        <v>0</v>
      </c>
      <c r="L319" s="26">
        <v>0</v>
      </c>
      <c r="M319" s="26">
        <v>0</v>
      </c>
      <c r="N319" s="26">
        <v>0</v>
      </c>
      <c r="O319" s="26">
        <v>0</v>
      </c>
      <c r="P319" s="26">
        <v>0</v>
      </c>
      <c r="Q319" s="26">
        <v>0</v>
      </c>
      <c r="R319" s="26">
        <v>0</v>
      </c>
      <c r="S319" s="26">
        <v>0</v>
      </c>
      <c r="T319" s="26">
        <v>0</v>
      </c>
      <c r="U319" s="26">
        <v>0</v>
      </c>
      <c r="V319" s="26">
        <v>0</v>
      </c>
      <c r="W319" s="13">
        <v>19648.89940812629</v>
      </c>
      <c r="X319" s="26">
        <v>0</v>
      </c>
      <c r="Y319" s="46" t="s">
        <v>7</v>
      </c>
      <c r="Z319" s="15"/>
    </row>
    <row r="320" spans="1:26" ht="51">
      <c r="A320" s="67" t="s">
        <v>1182</v>
      </c>
      <c r="B320" s="11" t="s">
        <v>416</v>
      </c>
      <c r="C320" s="11" t="s">
        <v>417</v>
      </c>
      <c r="D320" s="12" t="s">
        <v>1047</v>
      </c>
      <c r="E320" s="61">
        <f t="shared" si="29"/>
        <v>42706.21427351718</v>
      </c>
      <c r="F320" s="26">
        <f t="shared" si="28"/>
        <v>42706.21427351718</v>
      </c>
      <c r="G320" s="55">
        <v>0</v>
      </c>
      <c r="H320" s="55">
        <v>0</v>
      </c>
      <c r="I320" s="13">
        <v>0</v>
      </c>
      <c r="J320" s="26">
        <v>0</v>
      </c>
      <c r="K320" s="26">
        <v>0</v>
      </c>
      <c r="L320" s="26">
        <v>0</v>
      </c>
      <c r="M320" s="26">
        <v>0</v>
      </c>
      <c r="N320" s="26">
        <v>0</v>
      </c>
      <c r="O320" s="26">
        <v>0</v>
      </c>
      <c r="P320" s="26">
        <v>0</v>
      </c>
      <c r="Q320" s="26">
        <v>0</v>
      </c>
      <c r="R320" s="26">
        <v>0</v>
      </c>
      <c r="S320" s="26">
        <v>0</v>
      </c>
      <c r="T320" s="26">
        <v>0</v>
      </c>
      <c r="U320" s="26">
        <v>0</v>
      </c>
      <c r="V320" s="26">
        <v>0</v>
      </c>
      <c r="W320" s="13">
        <v>42706.21427351718</v>
      </c>
      <c r="X320" s="26">
        <v>0</v>
      </c>
      <c r="Y320" s="46" t="s">
        <v>7</v>
      </c>
      <c r="Z320" s="15"/>
    </row>
    <row r="321" spans="1:26" ht="51">
      <c r="A321" s="67" t="s">
        <v>1183</v>
      </c>
      <c r="B321" s="11" t="s">
        <v>418</v>
      </c>
      <c r="C321" s="11" t="s">
        <v>419</v>
      </c>
      <c r="D321" s="12" t="s">
        <v>510</v>
      </c>
      <c r="E321" s="61">
        <f t="shared" si="29"/>
        <v>2946.9105358402703</v>
      </c>
      <c r="F321" s="26">
        <f t="shared" si="28"/>
        <v>2946.9105358402703</v>
      </c>
      <c r="G321" s="55">
        <v>0</v>
      </c>
      <c r="H321" s="55">
        <v>0</v>
      </c>
      <c r="I321" s="13">
        <v>0</v>
      </c>
      <c r="J321" s="26">
        <v>0</v>
      </c>
      <c r="K321" s="26">
        <v>0</v>
      </c>
      <c r="L321" s="26">
        <v>0</v>
      </c>
      <c r="M321" s="26">
        <v>0</v>
      </c>
      <c r="N321" s="26">
        <v>0</v>
      </c>
      <c r="O321" s="26">
        <v>0</v>
      </c>
      <c r="P321" s="26">
        <v>0</v>
      </c>
      <c r="Q321" s="26">
        <v>0</v>
      </c>
      <c r="R321" s="26">
        <v>0</v>
      </c>
      <c r="S321" s="26">
        <v>0</v>
      </c>
      <c r="T321" s="26">
        <v>0</v>
      </c>
      <c r="U321" s="26">
        <v>0</v>
      </c>
      <c r="V321" s="26">
        <v>0</v>
      </c>
      <c r="W321" s="13">
        <v>2946.9105358402703</v>
      </c>
      <c r="X321" s="26">
        <v>0</v>
      </c>
      <c r="Y321" s="46" t="s">
        <v>7</v>
      </c>
      <c r="Z321" s="15"/>
    </row>
    <row r="322" spans="1:26" ht="51">
      <c r="A322" s="67" t="s">
        <v>1184</v>
      </c>
      <c r="B322" s="11" t="s">
        <v>420</v>
      </c>
      <c r="C322" s="11" t="s">
        <v>421</v>
      </c>
      <c r="D322" s="12" t="s">
        <v>510</v>
      </c>
      <c r="E322" s="61">
        <f t="shared" si="29"/>
        <v>4360.4168011686688</v>
      </c>
      <c r="F322" s="26">
        <f t="shared" si="28"/>
        <v>4360.4168011686688</v>
      </c>
      <c r="G322" s="55">
        <v>0</v>
      </c>
      <c r="H322" s="55">
        <v>0</v>
      </c>
      <c r="I322" s="13">
        <v>0</v>
      </c>
      <c r="J322" s="26">
        <v>0</v>
      </c>
      <c r="K322" s="26">
        <v>0</v>
      </c>
      <c r="L322" s="26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0</v>
      </c>
      <c r="S322" s="26">
        <v>0</v>
      </c>
      <c r="T322" s="26">
        <v>0</v>
      </c>
      <c r="U322" s="26">
        <v>0</v>
      </c>
      <c r="V322" s="26">
        <v>0</v>
      </c>
      <c r="W322" s="13">
        <v>4360.4168011686688</v>
      </c>
      <c r="X322" s="26">
        <v>0</v>
      </c>
      <c r="Y322" s="46" t="s">
        <v>7</v>
      </c>
      <c r="Z322" s="15"/>
    </row>
    <row r="323" spans="1:26" ht="51">
      <c r="A323" s="67" t="s">
        <v>1185</v>
      </c>
      <c r="B323" s="11" t="s">
        <v>422</v>
      </c>
      <c r="C323" s="11" t="s">
        <v>423</v>
      </c>
      <c r="D323" s="12" t="s">
        <v>510</v>
      </c>
      <c r="E323" s="61">
        <f t="shared" si="29"/>
        <v>3944.3420397850809</v>
      </c>
      <c r="F323" s="26">
        <f t="shared" si="28"/>
        <v>3944.3420397850809</v>
      </c>
      <c r="G323" s="55">
        <v>0</v>
      </c>
      <c r="H323" s="55">
        <v>0</v>
      </c>
      <c r="I323" s="13">
        <v>0</v>
      </c>
      <c r="J323" s="26">
        <v>0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>
        <v>0</v>
      </c>
      <c r="S323" s="26">
        <v>0</v>
      </c>
      <c r="T323" s="26">
        <v>0</v>
      </c>
      <c r="U323" s="26">
        <v>0</v>
      </c>
      <c r="V323" s="26">
        <v>0</v>
      </c>
      <c r="W323" s="13">
        <v>3944.3420397850809</v>
      </c>
      <c r="X323" s="26">
        <v>0</v>
      </c>
      <c r="Y323" s="46" t="s">
        <v>7</v>
      </c>
      <c r="Z323" s="15"/>
    </row>
    <row r="324" spans="1:26" ht="51">
      <c r="A324" s="67" t="s">
        <v>1186</v>
      </c>
      <c r="B324" s="11" t="s">
        <v>424</v>
      </c>
      <c r="C324" s="11" t="s">
        <v>425</v>
      </c>
      <c r="D324" s="12" t="s">
        <v>510</v>
      </c>
      <c r="E324" s="61">
        <f t="shared" si="29"/>
        <v>12345.666614391623</v>
      </c>
      <c r="F324" s="26">
        <f t="shared" si="28"/>
        <v>12345.666614391623</v>
      </c>
      <c r="G324" s="55">
        <v>0</v>
      </c>
      <c r="H324" s="55">
        <v>0</v>
      </c>
      <c r="I324" s="13">
        <v>0</v>
      </c>
      <c r="J324" s="26">
        <v>0</v>
      </c>
      <c r="K324" s="26">
        <v>0</v>
      </c>
      <c r="L324" s="26">
        <v>0</v>
      </c>
      <c r="M324" s="26">
        <v>0</v>
      </c>
      <c r="N324" s="26">
        <v>0</v>
      </c>
      <c r="O324" s="26">
        <v>0</v>
      </c>
      <c r="P324" s="26">
        <v>0</v>
      </c>
      <c r="Q324" s="26">
        <v>0</v>
      </c>
      <c r="R324" s="26">
        <v>0</v>
      </c>
      <c r="S324" s="26">
        <v>0</v>
      </c>
      <c r="T324" s="26">
        <v>0</v>
      </c>
      <c r="U324" s="26">
        <v>0</v>
      </c>
      <c r="V324" s="26">
        <v>0</v>
      </c>
      <c r="W324" s="13">
        <v>12345.666614391623</v>
      </c>
      <c r="X324" s="26">
        <v>0</v>
      </c>
      <c r="Y324" s="46" t="s">
        <v>7</v>
      </c>
      <c r="Z324" s="15"/>
    </row>
    <row r="325" spans="1:26" ht="51">
      <c r="A325" s="67" t="s">
        <v>1187</v>
      </c>
      <c r="B325" s="11" t="s">
        <v>426</v>
      </c>
      <c r="C325" s="11" t="s">
        <v>427</v>
      </c>
      <c r="D325" s="12" t="s">
        <v>510</v>
      </c>
      <c r="E325" s="61">
        <f t="shared" si="29"/>
        <v>5082.3962796267979</v>
      </c>
      <c r="F325" s="26">
        <f t="shared" ref="F325:F340" si="30">I325+J325+K325+L325+M325+N325+O325+P325+Q325+R325+S325+T325+U325+V325+W325+X325</f>
        <v>5082.3962796267979</v>
      </c>
      <c r="G325" s="55">
        <v>0</v>
      </c>
      <c r="H325" s="55">
        <v>0</v>
      </c>
      <c r="I325" s="13">
        <v>0</v>
      </c>
      <c r="J325" s="26">
        <v>0</v>
      </c>
      <c r="K325" s="26">
        <v>0</v>
      </c>
      <c r="L325" s="26">
        <v>0</v>
      </c>
      <c r="M325" s="26">
        <v>0</v>
      </c>
      <c r="N325" s="26">
        <v>0</v>
      </c>
      <c r="O325" s="26">
        <v>0</v>
      </c>
      <c r="P325" s="26">
        <v>0</v>
      </c>
      <c r="Q325" s="26">
        <v>0</v>
      </c>
      <c r="R325" s="26">
        <v>0</v>
      </c>
      <c r="S325" s="26">
        <v>0</v>
      </c>
      <c r="T325" s="26">
        <v>0</v>
      </c>
      <c r="U325" s="26">
        <v>0</v>
      </c>
      <c r="V325" s="26">
        <v>0</v>
      </c>
      <c r="W325" s="13">
        <v>5082.3962796267979</v>
      </c>
      <c r="X325" s="26">
        <v>0</v>
      </c>
      <c r="Y325" s="46" t="s">
        <v>7</v>
      </c>
      <c r="Z325" s="15"/>
    </row>
    <row r="326" spans="1:26" ht="51">
      <c r="A326" s="67" t="s">
        <v>1188</v>
      </c>
      <c r="B326" s="11" t="s">
        <v>428</v>
      </c>
      <c r="C326" s="11" t="s">
        <v>429</v>
      </c>
      <c r="D326" s="12" t="s">
        <v>510</v>
      </c>
      <c r="E326" s="61">
        <f t="shared" si="29"/>
        <v>8655.9133967766229</v>
      </c>
      <c r="F326" s="26">
        <f t="shared" si="30"/>
        <v>8655.9133967766229</v>
      </c>
      <c r="G326" s="55">
        <v>0</v>
      </c>
      <c r="H326" s="55">
        <v>0</v>
      </c>
      <c r="I326" s="13">
        <v>0</v>
      </c>
      <c r="J326" s="26">
        <v>0</v>
      </c>
      <c r="K326" s="26">
        <v>0</v>
      </c>
      <c r="L326" s="26">
        <v>0</v>
      </c>
      <c r="M326" s="26">
        <v>0</v>
      </c>
      <c r="N326" s="26">
        <v>0</v>
      </c>
      <c r="O326" s="26">
        <v>0</v>
      </c>
      <c r="P326" s="26">
        <v>0</v>
      </c>
      <c r="Q326" s="26">
        <v>0</v>
      </c>
      <c r="R326" s="26">
        <v>0</v>
      </c>
      <c r="S326" s="26">
        <v>0</v>
      </c>
      <c r="T326" s="26">
        <v>0</v>
      </c>
      <c r="U326" s="26">
        <v>0</v>
      </c>
      <c r="V326" s="26">
        <v>0</v>
      </c>
      <c r="W326" s="13">
        <v>8655.9133967766229</v>
      </c>
      <c r="X326" s="26">
        <v>0</v>
      </c>
      <c r="Y326" s="46" t="s">
        <v>7</v>
      </c>
      <c r="Z326" s="15"/>
    </row>
    <row r="327" spans="1:26" ht="63.75" customHeight="1">
      <c r="A327" s="67" t="s">
        <v>1189</v>
      </c>
      <c r="B327" s="11" t="s">
        <v>430</v>
      </c>
      <c r="C327" s="11" t="s">
        <v>431</v>
      </c>
      <c r="D327" s="12" t="s">
        <v>510</v>
      </c>
      <c r="E327" s="61">
        <f t="shared" si="29"/>
        <v>17961.082721581879</v>
      </c>
      <c r="F327" s="26">
        <f t="shared" si="30"/>
        <v>17961.082721581879</v>
      </c>
      <c r="G327" s="55">
        <v>0</v>
      </c>
      <c r="H327" s="55">
        <v>0</v>
      </c>
      <c r="I327" s="13">
        <v>0</v>
      </c>
      <c r="J327" s="26">
        <v>0</v>
      </c>
      <c r="K327" s="26">
        <v>0</v>
      </c>
      <c r="L327" s="26">
        <v>0</v>
      </c>
      <c r="M327" s="26">
        <v>0</v>
      </c>
      <c r="N327" s="26">
        <v>0</v>
      </c>
      <c r="O327" s="26">
        <v>0</v>
      </c>
      <c r="P327" s="26">
        <v>0</v>
      </c>
      <c r="Q327" s="26">
        <v>0</v>
      </c>
      <c r="R327" s="26">
        <v>0</v>
      </c>
      <c r="S327" s="26">
        <v>0</v>
      </c>
      <c r="T327" s="26">
        <v>0</v>
      </c>
      <c r="U327" s="26">
        <v>0</v>
      </c>
      <c r="V327" s="26">
        <v>0</v>
      </c>
      <c r="W327" s="13">
        <v>17961.082721581879</v>
      </c>
      <c r="X327" s="26">
        <v>0</v>
      </c>
      <c r="Y327" s="46" t="s">
        <v>7</v>
      </c>
      <c r="Z327" s="15"/>
    </row>
    <row r="328" spans="1:26" ht="204">
      <c r="A328" s="67" t="s">
        <v>1190</v>
      </c>
      <c r="B328" s="11" t="s">
        <v>432</v>
      </c>
      <c r="C328" s="11" t="s">
        <v>433</v>
      </c>
      <c r="D328" s="12" t="s">
        <v>510</v>
      </c>
      <c r="E328" s="61">
        <f t="shared" si="29"/>
        <v>109703.27161082903</v>
      </c>
      <c r="F328" s="26">
        <f t="shared" si="30"/>
        <v>109703.27161082903</v>
      </c>
      <c r="G328" s="55">
        <v>0</v>
      </c>
      <c r="H328" s="55">
        <v>0</v>
      </c>
      <c r="I328" s="13">
        <v>0</v>
      </c>
      <c r="J328" s="26">
        <v>0</v>
      </c>
      <c r="K328" s="26">
        <v>0</v>
      </c>
      <c r="L328" s="26">
        <v>0</v>
      </c>
      <c r="M328" s="26">
        <v>0</v>
      </c>
      <c r="N328" s="26">
        <v>0</v>
      </c>
      <c r="O328" s="26">
        <v>0</v>
      </c>
      <c r="P328" s="26">
        <v>0</v>
      </c>
      <c r="Q328" s="26">
        <v>0</v>
      </c>
      <c r="R328" s="26">
        <v>0</v>
      </c>
      <c r="S328" s="26">
        <v>0</v>
      </c>
      <c r="T328" s="26">
        <v>0</v>
      </c>
      <c r="U328" s="26">
        <v>0</v>
      </c>
      <c r="V328" s="26">
        <v>0</v>
      </c>
      <c r="W328" s="13">
        <v>109703.27161082903</v>
      </c>
      <c r="X328" s="26">
        <v>0</v>
      </c>
      <c r="Y328" s="46" t="s">
        <v>7</v>
      </c>
      <c r="Z328" s="15"/>
    </row>
    <row r="329" spans="1:26" ht="51">
      <c r="A329" s="67" t="s">
        <v>1191</v>
      </c>
      <c r="B329" s="11" t="s">
        <v>435</v>
      </c>
      <c r="C329" s="11" t="s">
        <v>434</v>
      </c>
      <c r="D329" s="12" t="s">
        <v>1047</v>
      </c>
      <c r="E329" s="61">
        <f t="shared" si="29"/>
        <v>3923.673349123877</v>
      </c>
      <c r="F329" s="26">
        <f t="shared" si="30"/>
        <v>3923.673349123877</v>
      </c>
      <c r="G329" s="55">
        <v>0</v>
      </c>
      <c r="H329" s="55">
        <v>0</v>
      </c>
      <c r="I329" s="13">
        <v>0</v>
      </c>
      <c r="J329" s="26">
        <v>0</v>
      </c>
      <c r="K329" s="26">
        <v>0</v>
      </c>
      <c r="L329" s="26">
        <v>0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6">
        <v>0</v>
      </c>
      <c r="T329" s="26">
        <v>0</v>
      </c>
      <c r="U329" s="26">
        <v>0</v>
      </c>
      <c r="V329" s="26">
        <v>0</v>
      </c>
      <c r="W329" s="26">
        <v>0</v>
      </c>
      <c r="X329" s="13">
        <v>3923.673349123877</v>
      </c>
      <c r="Y329" s="46" t="s">
        <v>7</v>
      </c>
      <c r="Z329" s="15"/>
    </row>
    <row r="330" spans="1:26" ht="51">
      <c r="A330" s="67" t="s">
        <v>1192</v>
      </c>
      <c r="B330" s="11" t="s">
        <v>436</v>
      </c>
      <c r="C330" s="34" t="s">
        <v>437</v>
      </c>
      <c r="D330" s="12" t="s">
        <v>1047</v>
      </c>
      <c r="E330" s="61">
        <f t="shared" si="29"/>
        <v>7868.3736958109375</v>
      </c>
      <c r="F330" s="26">
        <f t="shared" si="30"/>
        <v>7868.3736958109375</v>
      </c>
      <c r="G330" s="55">
        <v>0</v>
      </c>
      <c r="H330" s="55">
        <v>0</v>
      </c>
      <c r="I330" s="13">
        <v>0</v>
      </c>
      <c r="J330" s="26">
        <v>0</v>
      </c>
      <c r="K330" s="26">
        <v>0</v>
      </c>
      <c r="L330" s="26">
        <v>0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6">
        <v>0</v>
      </c>
      <c r="T330" s="26">
        <v>0</v>
      </c>
      <c r="U330" s="26">
        <v>0</v>
      </c>
      <c r="V330" s="26">
        <v>0</v>
      </c>
      <c r="W330" s="26">
        <v>0</v>
      </c>
      <c r="X330" s="13">
        <v>7868.3736958109375</v>
      </c>
      <c r="Y330" s="46" t="s">
        <v>7</v>
      </c>
      <c r="Z330" s="15"/>
    </row>
    <row r="331" spans="1:26" ht="51">
      <c r="A331" s="67" t="s">
        <v>1193</v>
      </c>
      <c r="B331" s="11" t="s">
        <v>438</v>
      </c>
      <c r="C331" s="11" t="s">
        <v>439</v>
      </c>
      <c r="D331" s="12" t="s">
        <v>1047</v>
      </c>
      <c r="E331" s="61">
        <f t="shared" si="29"/>
        <v>30378.774484964288</v>
      </c>
      <c r="F331" s="26">
        <f t="shared" si="30"/>
        <v>30378.774484964288</v>
      </c>
      <c r="G331" s="55">
        <v>0</v>
      </c>
      <c r="H331" s="55">
        <v>0</v>
      </c>
      <c r="I331" s="13">
        <v>0</v>
      </c>
      <c r="J331" s="26">
        <v>0</v>
      </c>
      <c r="K331" s="26">
        <v>0</v>
      </c>
      <c r="L331" s="26">
        <v>0</v>
      </c>
      <c r="M331" s="26">
        <v>0</v>
      </c>
      <c r="N331" s="26">
        <v>0</v>
      </c>
      <c r="O331" s="26">
        <v>0</v>
      </c>
      <c r="P331" s="26">
        <v>0</v>
      </c>
      <c r="Q331" s="26">
        <v>0</v>
      </c>
      <c r="R331" s="26">
        <v>0</v>
      </c>
      <c r="S331" s="26">
        <v>0</v>
      </c>
      <c r="T331" s="26">
        <v>0</v>
      </c>
      <c r="U331" s="26">
        <v>0</v>
      </c>
      <c r="V331" s="26">
        <v>0</v>
      </c>
      <c r="W331" s="26">
        <v>0</v>
      </c>
      <c r="X331" s="13">
        <f>29580.070021083+798.704463881286</f>
        <v>30378.774484964288</v>
      </c>
      <c r="Y331" s="46" t="s">
        <v>7</v>
      </c>
      <c r="Z331" s="15"/>
    </row>
    <row r="332" spans="1:26" ht="51">
      <c r="A332" s="67" t="s">
        <v>1194</v>
      </c>
      <c r="B332" s="11" t="s">
        <v>440</v>
      </c>
      <c r="C332" s="11" t="s">
        <v>441</v>
      </c>
      <c r="D332" s="12" t="s">
        <v>1047</v>
      </c>
      <c r="E332" s="61">
        <f t="shared" si="29"/>
        <v>9711.8244151830841</v>
      </c>
      <c r="F332" s="26">
        <f t="shared" si="30"/>
        <v>9711.8244151830841</v>
      </c>
      <c r="G332" s="55">
        <v>0</v>
      </c>
      <c r="H332" s="55">
        <v>0</v>
      </c>
      <c r="I332" s="13">
        <v>0</v>
      </c>
      <c r="J332" s="26">
        <v>0</v>
      </c>
      <c r="K332" s="26">
        <v>0</v>
      </c>
      <c r="L332" s="26">
        <v>0</v>
      </c>
      <c r="M332" s="26">
        <v>0</v>
      </c>
      <c r="N332" s="26">
        <v>0</v>
      </c>
      <c r="O332" s="26">
        <v>0</v>
      </c>
      <c r="P332" s="26">
        <v>0</v>
      </c>
      <c r="Q332" s="26">
        <v>0</v>
      </c>
      <c r="R332" s="26">
        <v>0</v>
      </c>
      <c r="S332" s="26">
        <v>0</v>
      </c>
      <c r="T332" s="26">
        <v>0</v>
      </c>
      <c r="U332" s="26">
        <v>0</v>
      </c>
      <c r="V332" s="26">
        <v>0</v>
      </c>
      <c r="W332" s="26">
        <v>0</v>
      </c>
      <c r="X332" s="13">
        <v>9711.8244151830841</v>
      </c>
      <c r="Y332" s="46" t="s">
        <v>7</v>
      </c>
      <c r="Z332" s="15"/>
    </row>
    <row r="333" spans="1:26" ht="51">
      <c r="A333" s="67" t="s">
        <v>1195</v>
      </c>
      <c r="B333" s="11" t="s">
        <v>442</v>
      </c>
      <c r="C333" s="11" t="s">
        <v>443</v>
      </c>
      <c r="D333" s="12" t="s">
        <v>1047</v>
      </c>
      <c r="E333" s="61">
        <f t="shared" si="29"/>
        <v>37190.889462136038</v>
      </c>
      <c r="F333" s="26">
        <f t="shared" si="30"/>
        <v>37190.889462136038</v>
      </c>
      <c r="G333" s="55">
        <v>0</v>
      </c>
      <c r="H333" s="55">
        <v>0</v>
      </c>
      <c r="I333" s="13">
        <v>0</v>
      </c>
      <c r="J333" s="26">
        <v>0</v>
      </c>
      <c r="K333" s="26">
        <v>0</v>
      </c>
      <c r="L333" s="26">
        <v>0</v>
      </c>
      <c r="M333" s="26">
        <v>0</v>
      </c>
      <c r="N333" s="26">
        <v>0</v>
      </c>
      <c r="O333" s="26">
        <v>0</v>
      </c>
      <c r="P333" s="26">
        <v>0</v>
      </c>
      <c r="Q333" s="26">
        <v>0</v>
      </c>
      <c r="R333" s="26">
        <v>0</v>
      </c>
      <c r="S333" s="26">
        <v>0</v>
      </c>
      <c r="T333" s="26">
        <v>0</v>
      </c>
      <c r="U333" s="26">
        <v>0</v>
      </c>
      <c r="V333" s="26">
        <v>0</v>
      </c>
      <c r="W333" s="26">
        <v>0</v>
      </c>
      <c r="X333" s="13">
        <v>37190.889462136038</v>
      </c>
      <c r="Y333" s="46" t="s">
        <v>7</v>
      </c>
      <c r="Z333" s="15"/>
    </row>
    <row r="334" spans="1:26" ht="102">
      <c r="A334" s="67" t="s">
        <v>1196</v>
      </c>
      <c r="B334" s="11" t="s">
        <v>444</v>
      </c>
      <c r="C334" s="11" t="s">
        <v>445</v>
      </c>
      <c r="D334" s="12" t="s">
        <v>1047</v>
      </c>
      <c r="E334" s="61">
        <f t="shared" si="29"/>
        <v>41926.464592781114</v>
      </c>
      <c r="F334" s="26">
        <f t="shared" si="30"/>
        <v>41926.464592781114</v>
      </c>
      <c r="G334" s="55">
        <v>0</v>
      </c>
      <c r="H334" s="55">
        <v>0</v>
      </c>
      <c r="I334" s="13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26">
        <v>0</v>
      </c>
      <c r="P334" s="26">
        <v>0</v>
      </c>
      <c r="Q334" s="26">
        <v>0</v>
      </c>
      <c r="R334" s="26">
        <v>0</v>
      </c>
      <c r="S334" s="26">
        <v>0</v>
      </c>
      <c r="T334" s="26">
        <v>0</v>
      </c>
      <c r="U334" s="26">
        <v>0</v>
      </c>
      <c r="V334" s="26">
        <v>0</v>
      </c>
      <c r="W334" s="26">
        <v>0</v>
      </c>
      <c r="X334" s="13">
        <v>41926.464592781114</v>
      </c>
      <c r="Y334" s="46" t="s">
        <v>7</v>
      </c>
      <c r="Z334" s="15"/>
    </row>
    <row r="335" spans="1:26" ht="178.5">
      <c r="A335" s="67" t="s">
        <v>1197</v>
      </c>
      <c r="B335" s="11" t="s">
        <v>446</v>
      </c>
      <c r="C335" s="11" t="s">
        <v>447</v>
      </c>
      <c r="D335" s="12" t="s">
        <v>510</v>
      </c>
      <c r="E335" s="61">
        <f t="shared" si="29"/>
        <v>65875.760810460488</v>
      </c>
      <c r="F335" s="26">
        <f t="shared" si="30"/>
        <v>65875.760810460488</v>
      </c>
      <c r="G335" s="55">
        <v>0</v>
      </c>
      <c r="H335" s="55">
        <v>0</v>
      </c>
      <c r="I335" s="13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26">
        <v>0</v>
      </c>
      <c r="P335" s="26">
        <v>0</v>
      </c>
      <c r="Q335" s="26">
        <v>0</v>
      </c>
      <c r="R335" s="26">
        <v>0</v>
      </c>
      <c r="S335" s="26">
        <v>0</v>
      </c>
      <c r="T335" s="26">
        <v>0</v>
      </c>
      <c r="U335" s="26">
        <v>0</v>
      </c>
      <c r="V335" s="26">
        <v>0</v>
      </c>
      <c r="W335" s="26">
        <v>0</v>
      </c>
      <c r="X335" s="13">
        <v>65875.760810460488</v>
      </c>
      <c r="Y335" s="46" t="s">
        <v>7</v>
      </c>
      <c r="Z335" s="15"/>
    </row>
    <row r="336" spans="1:26" ht="102">
      <c r="A336" s="67" t="s">
        <v>1198</v>
      </c>
      <c r="B336" s="11" t="s">
        <v>416</v>
      </c>
      <c r="C336" s="11" t="s">
        <v>448</v>
      </c>
      <c r="D336" s="12" t="s">
        <v>510</v>
      </c>
      <c r="E336" s="61">
        <f t="shared" si="29"/>
        <v>81039.142226827258</v>
      </c>
      <c r="F336" s="26">
        <f t="shared" si="30"/>
        <v>81039.142226827258</v>
      </c>
      <c r="G336" s="55">
        <v>0</v>
      </c>
      <c r="H336" s="55">
        <v>0</v>
      </c>
      <c r="I336" s="13">
        <v>0</v>
      </c>
      <c r="J336" s="26">
        <v>0</v>
      </c>
      <c r="K336" s="26">
        <v>0</v>
      </c>
      <c r="L336" s="26">
        <v>0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6">
        <v>0</v>
      </c>
      <c r="T336" s="26">
        <v>0</v>
      </c>
      <c r="U336" s="26">
        <v>0</v>
      </c>
      <c r="V336" s="26">
        <v>0</v>
      </c>
      <c r="W336" s="26">
        <v>0</v>
      </c>
      <c r="X336" s="13">
        <v>81039.142226827258</v>
      </c>
      <c r="Y336" s="46" t="s">
        <v>7</v>
      </c>
      <c r="Z336" s="15"/>
    </row>
    <row r="337" spans="1:26" ht="51">
      <c r="A337" s="67" t="s">
        <v>1199</v>
      </c>
      <c r="B337" s="11" t="s">
        <v>449</v>
      </c>
      <c r="C337" s="11" t="s">
        <v>450</v>
      </c>
      <c r="D337" s="12" t="s">
        <v>510</v>
      </c>
      <c r="E337" s="61">
        <f t="shared" si="29"/>
        <v>6519.5364149676298</v>
      </c>
      <c r="F337" s="26">
        <f t="shared" si="30"/>
        <v>6519.5364149676298</v>
      </c>
      <c r="G337" s="55">
        <v>0</v>
      </c>
      <c r="H337" s="55">
        <v>0</v>
      </c>
      <c r="I337" s="13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0</v>
      </c>
      <c r="S337" s="26">
        <v>0</v>
      </c>
      <c r="T337" s="26">
        <v>0</v>
      </c>
      <c r="U337" s="26">
        <v>0</v>
      </c>
      <c r="V337" s="26">
        <v>0</v>
      </c>
      <c r="W337" s="26">
        <v>0</v>
      </c>
      <c r="X337" s="13">
        <v>6519.5364149676298</v>
      </c>
      <c r="Y337" s="46" t="s">
        <v>7</v>
      </c>
      <c r="Z337" s="15"/>
    </row>
    <row r="338" spans="1:26" ht="51">
      <c r="A338" s="67" t="s">
        <v>1200</v>
      </c>
      <c r="B338" s="11" t="s">
        <v>451</v>
      </c>
      <c r="C338" s="11" t="s">
        <v>452</v>
      </c>
      <c r="D338" s="12" t="s">
        <v>510</v>
      </c>
      <c r="E338" s="61">
        <f t="shared" si="29"/>
        <v>3057.3763510664858</v>
      </c>
      <c r="F338" s="26">
        <f t="shared" si="30"/>
        <v>3057.3763510664858</v>
      </c>
      <c r="G338" s="55">
        <v>0</v>
      </c>
      <c r="H338" s="55">
        <v>0</v>
      </c>
      <c r="I338" s="13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26">
        <v>0</v>
      </c>
      <c r="P338" s="26">
        <v>0</v>
      </c>
      <c r="Q338" s="26">
        <v>0</v>
      </c>
      <c r="R338" s="26">
        <v>0</v>
      </c>
      <c r="S338" s="26">
        <v>0</v>
      </c>
      <c r="T338" s="26">
        <v>0</v>
      </c>
      <c r="U338" s="26">
        <v>0</v>
      </c>
      <c r="V338" s="26">
        <v>0</v>
      </c>
      <c r="W338" s="26">
        <v>0</v>
      </c>
      <c r="X338" s="13">
        <v>3057.3763510664858</v>
      </c>
      <c r="Y338" s="46" t="s">
        <v>7</v>
      </c>
      <c r="Z338" s="15"/>
    </row>
    <row r="339" spans="1:26" ht="51">
      <c r="A339" s="67" t="s">
        <v>1201</v>
      </c>
      <c r="B339" s="11" t="s">
        <v>453</v>
      </c>
      <c r="C339" s="11" t="s">
        <v>454</v>
      </c>
      <c r="D339" s="12" t="s">
        <v>510</v>
      </c>
      <c r="E339" s="61">
        <f t="shared" si="29"/>
        <v>13258.644684334942</v>
      </c>
      <c r="F339" s="26">
        <f t="shared" si="30"/>
        <v>13258.644684334942</v>
      </c>
      <c r="G339" s="55">
        <v>0</v>
      </c>
      <c r="H339" s="55">
        <v>0</v>
      </c>
      <c r="I339" s="13">
        <v>0</v>
      </c>
      <c r="J339" s="26">
        <v>0</v>
      </c>
      <c r="K339" s="26">
        <v>0</v>
      </c>
      <c r="L339" s="26">
        <v>0</v>
      </c>
      <c r="M339" s="26">
        <v>0</v>
      </c>
      <c r="N339" s="26">
        <v>0</v>
      </c>
      <c r="O339" s="26">
        <v>0</v>
      </c>
      <c r="P339" s="26">
        <v>0</v>
      </c>
      <c r="Q339" s="26">
        <v>0</v>
      </c>
      <c r="R339" s="26">
        <v>0</v>
      </c>
      <c r="S339" s="26">
        <v>0</v>
      </c>
      <c r="T339" s="26">
        <v>0</v>
      </c>
      <c r="U339" s="26">
        <v>0</v>
      </c>
      <c r="V339" s="26">
        <v>0</v>
      </c>
      <c r="W339" s="26">
        <v>0</v>
      </c>
      <c r="X339" s="13">
        <v>13258.644684334942</v>
      </c>
      <c r="Y339" s="46" t="s">
        <v>7</v>
      </c>
      <c r="Z339" s="15"/>
    </row>
    <row r="340" spans="1:26" ht="50.25" customHeight="1">
      <c r="A340" s="67" t="s">
        <v>1202</v>
      </c>
      <c r="B340" s="11" t="s">
        <v>455</v>
      </c>
      <c r="C340" s="11" t="s">
        <v>456</v>
      </c>
      <c r="D340" s="12" t="s">
        <v>510</v>
      </c>
      <c r="E340" s="61">
        <f t="shared" si="29"/>
        <v>1249.5395123432049</v>
      </c>
      <c r="F340" s="26">
        <f t="shared" si="30"/>
        <v>1249.5395123432049</v>
      </c>
      <c r="G340" s="55">
        <v>0</v>
      </c>
      <c r="H340" s="55">
        <v>0</v>
      </c>
      <c r="I340" s="13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26">
        <v>0</v>
      </c>
      <c r="P340" s="26">
        <v>0</v>
      </c>
      <c r="Q340" s="26">
        <v>0</v>
      </c>
      <c r="R340" s="26">
        <v>0</v>
      </c>
      <c r="S340" s="26">
        <v>0</v>
      </c>
      <c r="T340" s="26">
        <v>0</v>
      </c>
      <c r="U340" s="26">
        <v>0</v>
      </c>
      <c r="V340" s="26">
        <v>0</v>
      </c>
      <c r="W340" s="26">
        <v>0</v>
      </c>
      <c r="X340" s="13">
        <v>1249.5395123432049</v>
      </c>
      <c r="Y340" s="46" t="s">
        <v>7</v>
      </c>
      <c r="Z340" s="15"/>
    </row>
    <row r="341" spans="1:26" ht="50.25" customHeight="1">
      <c r="A341" s="87" t="s">
        <v>470</v>
      </c>
      <c r="B341" s="87"/>
      <c r="C341" s="87"/>
      <c r="D341" s="87"/>
      <c r="E341" s="11"/>
      <c r="F341" s="38">
        <f>SUM(F342:F500)</f>
        <v>179534.04336000001</v>
      </c>
      <c r="G341" s="38">
        <f>SUM(G342:G500)</f>
        <v>17501.552</v>
      </c>
      <c r="H341" s="38">
        <f>SUM(H342:H500)</f>
        <v>38357.045359999975</v>
      </c>
      <c r="I341" s="38">
        <f t="shared" ref="I341:X341" si="31">SUM(I407:I500)</f>
        <v>109158.31600000001</v>
      </c>
      <c r="J341" s="38">
        <f t="shared" si="31"/>
        <v>14517.130000000001</v>
      </c>
      <c r="K341" s="38">
        <f t="shared" si="31"/>
        <v>0</v>
      </c>
      <c r="L341" s="38">
        <f t="shared" si="31"/>
        <v>0</v>
      </c>
      <c r="M341" s="38">
        <f t="shared" si="31"/>
        <v>0</v>
      </c>
      <c r="N341" s="38">
        <f t="shared" si="31"/>
        <v>0</v>
      </c>
      <c r="O341" s="38">
        <f t="shared" si="31"/>
        <v>0</v>
      </c>
      <c r="P341" s="38">
        <f t="shared" si="31"/>
        <v>0</v>
      </c>
      <c r="Q341" s="38">
        <f t="shared" si="31"/>
        <v>0</v>
      </c>
      <c r="R341" s="38">
        <f t="shared" si="31"/>
        <v>0</v>
      </c>
      <c r="S341" s="38">
        <f t="shared" si="31"/>
        <v>0</v>
      </c>
      <c r="T341" s="38">
        <f t="shared" si="31"/>
        <v>0</v>
      </c>
      <c r="U341" s="38">
        <f t="shared" si="31"/>
        <v>0</v>
      </c>
      <c r="V341" s="38">
        <f t="shared" si="31"/>
        <v>0</v>
      </c>
      <c r="W341" s="38">
        <f t="shared" si="31"/>
        <v>0</v>
      </c>
      <c r="X341" s="38">
        <f t="shared" si="31"/>
        <v>0</v>
      </c>
      <c r="Y341" s="46" t="s">
        <v>7</v>
      </c>
      <c r="Z341" s="15"/>
    </row>
    <row r="342" spans="1:26" ht="50.25" customHeight="1">
      <c r="A342" s="56" t="s">
        <v>777</v>
      </c>
      <c r="B342" s="53" t="s">
        <v>1205</v>
      </c>
      <c r="C342" s="57" t="s">
        <v>1050</v>
      </c>
      <c r="D342" s="73" t="s">
        <v>1047</v>
      </c>
      <c r="E342" s="61">
        <f t="shared" ref="E342:E405" si="32">F342</f>
        <v>699.55</v>
      </c>
      <c r="F342" s="62">
        <f>SUM(G342:X342)</f>
        <v>699.55</v>
      </c>
      <c r="G342" s="55">
        <f>948-248.45</f>
        <v>699.55</v>
      </c>
      <c r="H342" s="55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46" t="s">
        <v>7</v>
      </c>
      <c r="Z342" s="15"/>
    </row>
    <row r="343" spans="1:26" ht="50.25" customHeight="1">
      <c r="A343" s="56" t="s">
        <v>778</v>
      </c>
      <c r="B343" s="53" t="s">
        <v>1206</v>
      </c>
      <c r="C343" s="57" t="s">
        <v>1207</v>
      </c>
      <c r="D343" s="73" t="s">
        <v>1049</v>
      </c>
      <c r="E343" s="61">
        <f t="shared" si="32"/>
        <v>4893.3799999999992</v>
      </c>
      <c r="F343" s="62">
        <f t="shared" ref="F343:F406" si="33">SUM(G343:X343)</f>
        <v>4893.3799999999992</v>
      </c>
      <c r="G343" s="55">
        <v>0</v>
      </c>
      <c r="H343" s="55">
        <f>7366.82+1712.57-736.01-3450</f>
        <v>4893.3799999999992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46" t="s">
        <v>7</v>
      </c>
      <c r="Z343" s="15"/>
    </row>
    <row r="344" spans="1:26" ht="50.25" customHeight="1">
      <c r="A344" s="56" t="s">
        <v>779</v>
      </c>
      <c r="B344" s="53" t="s">
        <v>1208</v>
      </c>
      <c r="C344" s="57" t="s">
        <v>1209</v>
      </c>
      <c r="D344" s="73" t="s">
        <v>1049</v>
      </c>
      <c r="E344" s="61">
        <f t="shared" si="32"/>
        <v>1500</v>
      </c>
      <c r="F344" s="62">
        <f t="shared" si="33"/>
        <v>1500</v>
      </c>
      <c r="G344" s="55">
        <v>1500</v>
      </c>
      <c r="H344" s="55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46" t="s">
        <v>7</v>
      </c>
      <c r="Z344" s="15"/>
    </row>
    <row r="345" spans="1:26" ht="50.25" customHeight="1">
      <c r="A345" s="56" t="s">
        <v>780</v>
      </c>
      <c r="B345" s="53" t="s">
        <v>1210</v>
      </c>
      <c r="C345" s="57" t="s">
        <v>1211</v>
      </c>
      <c r="D345" s="73" t="s">
        <v>1049</v>
      </c>
      <c r="E345" s="61">
        <f t="shared" si="32"/>
        <v>7215</v>
      </c>
      <c r="F345" s="62">
        <f t="shared" si="33"/>
        <v>7215</v>
      </c>
      <c r="G345" s="55">
        <v>7215</v>
      </c>
      <c r="H345" s="55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46" t="s">
        <v>7</v>
      </c>
      <c r="Z345" s="15"/>
    </row>
    <row r="346" spans="1:26" ht="50.25" customHeight="1">
      <c r="A346" s="56" t="s">
        <v>781</v>
      </c>
      <c r="B346" s="53" t="s">
        <v>1212</v>
      </c>
      <c r="C346" s="57" t="s">
        <v>1213</v>
      </c>
      <c r="D346" s="73" t="s">
        <v>1047</v>
      </c>
      <c r="E346" s="61">
        <f t="shared" si="32"/>
        <v>637.09</v>
      </c>
      <c r="F346" s="62">
        <f t="shared" si="33"/>
        <v>637.09</v>
      </c>
      <c r="G346" s="55">
        <v>637.09</v>
      </c>
      <c r="H346" s="55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46" t="s">
        <v>7</v>
      </c>
      <c r="Z346" s="15"/>
    </row>
    <row r="347" spans="1:26" ht="50.25" customHeight="1">
      <c r="A347" s="56" t="s">
        <v>782</v>
      </c>
      <c r="B347" s="57" t="s">
        <v>1214</v>
      </c>
      <c r="C347" s="57" t="s">
        <v>1215</v>
      </c>
      <c r="D347" s="73" t="s">
        <v>1049</v>
      </c>
      <c r="E347" s="61">
        <f t="shared" si="32"/>
        <v>4636.49</v>
      </c>
      <c r="F347" s="62">
        <f t="shared" si="33"/>
        <v>4636.49</v>
      </c>
      <c r="G347" s="55">
        <v>4636.49</v>
      </c>
      <c r="H347" s="55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46" t="s">
        <v>7</v>
      </c>
      <c r="Z347" s="15"/>
    </row>
    <row r="348" spans="1:26" ht="50.25" customHeight="1">
      <c r="A348" s="56" t="s">
        <v>783</v>
      </c>
      <c r="B348" s="57" t="s">
        <v>1214</v>
      </c>
      <c r="C348" s="57" t="s">
        <v>1215</v>
      </c>
      <c r="D348" s="73" t="s">
        <v>1049</v>
      </c>
      <c r="E348" s="61">
        <f t="shared" si="32"/>
        <v>6969.027</v>
      </c>
      <c r="F348" s="62">
        <f t="shared" si="33"/>
        <v>6969.027</v>
      </c>
      <c r="G348" s="55">
        <v>0</v>
      </c>
      <c r="H348" s="55">
        <f>6619.027+350</f>
        <v>6969.027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46" t="s">
        <v>7</v>
      </c>
      <c r="Z348" s="15"/>
    </row>
    <row r="349" spans="1:26" ht="50.25" customHeight="1">
      <c r="A349" s="56" t="s">
        <v>784</v>
      </c>
      <c r="B349" s="53" t="s">
        <v>1216</v>
      </c>
      <c r="C349" s="57" t="s">
        <v>1217</v>
      </c>
      <c r="D349" s="73" t="s">
        <v>1049</v>
      </c>
      <c r="E349" s="61">
        <f t="shared" si="32"/>
        <v>308</v>
      </c>
      <c r="F349" s="62">
        <f t="shared" si="33"/>
        <v>308</v>
      </c>
      <c r="G349" s="55">
        <v>308</v>
      </c>
      <c r="H349" s="55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46" t="s">
        <v>7</v>
      </c>
      <c r="Z349" s="15"/>
    </row>
    <row r="350" spans="1:26" ht="50.25" customHeight="1">
      <c r="A350" s="56" t="s">
        <v>785</v>
      </c>
      <c r="B350" s="58" t="s">
        <v>1218</v>
      </c>
      <c r="C350" s="57" t="s">
        <v>484</v>
      </c>
      <c r="D350" s="73" t="s">
        <v>1049</v>
      </c>
      <c r="E350" s="61">
        <f t="shared" si="32"/>
        <v>220.2</v>
      </c>
      <c r="F350" s="62">
        <f t="shared" si="33"/>
        <v>220.2</v>
      </c>
      <c r="G350" s="55">
        <v>220.2</v>
      </c>
      <c r="H350" s="55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46" t="s">
        <v>7</v>
      </c>
      <c r="Z350" s="15"/>
    </row>
    <row r="351" spans="1:26" ht="50.25" customHeight="1">
      <c r="A351" s="56" t="s">
        <v>786</v>
      </c>
      <c r="B351" s="58" t="s">
        <v>1219</v>
      </c>
      <c r="C351" s="57" t="s">
        <v>484</v>
      </c>
      <c r="D351" s="73" t="s">
        <v>1049</v>
      </c>
      <c r="E351" s="61">
        <f t="shared" si="32"/>
        <v>184.74600000000001</v>
      </c>
      <c r="F351" s="62">
        <f t="shared" si="33"/>
        <v>184.74600000000001</v>
      </c>
      <c r="G351" s="55">
        <v>184.74600000000001</v>
      </c>
      <c r="H351" s="55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46" t="s">
        <v>7</v>
      </c>
      <c r="Z351" s="15"/>
    </row>
    <row r="352" spans="1:26" ht="50.25" customHeight="1">
      <c r="A352" s="56" t="s">
        <v>787</v>
      </c>
      <c r="B352" s="58" t="s">
        <v>1220</v>
      </c>
      <c r="C352" s="57" t="s">
        <v>484</v>
      </c>
      <c r="D352" s="73" t="s">
        <v>1049</v>
      </c>
      <c r="E352" s="61">
        <f t="shared" si="32"/>
        <v>230.73500000000001</v>
      </c>
      <c r="F352" s="62">
        <f t="shared" si="33"/>
        <v>230.73500000000001</v>
      </c>
      <c r="G352" s="55">
        <v>230.73500000000001</v>
      </c>
      <c r="H352" s="55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>
        <v>0</v>
      </c>
      <c r="R352" s="13">
        <v>0</v>
      </c>
      <c r="S352" s="13">
        <v>0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46" t="s">
        <v>7</v>
      </c>
      <c r="Z352" s="15"/>
    </row>
    <row r="353" spans="1:26" ht="50.25" customHeight="1">
      <c r="A353" s="56" t="s">
        <v>788</v>
      </c>
      <c r="B353" s="58" t="s">
        <v>1221</v>
      </c>
      <c r="C353" s="57" t="s">
        <v>484</v>
      </c>
      <c r="D353" s="73" t="s">
        <v>1049</v>
      </c>
      <c r="E353" s="61">
        <f t="shared" si="32"/>
        <v>430.16899999999998</v>
      </c>
      <c r="F353" s="62">
        <f t="shared" si="33"/>
        <v>430.16899999999998</v>
      </c>
      <c r="G353" s="55">
        <v>430.16899999999998</v>
      </c>
      <c r="H353" s="55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46" t="s">
        <v>7</v>
      </c>
      <c r="Z353" s="15"/>
    </row>
    <row r="354" spans="1:26" ht="50.25" customHeight="1">
      <c r="A354" s="56" t="s">
        <v>789</v>
      </c>
      <c r="B354" s="58" t="s">
        <v>1222</v>
      </c>
      <c r="C354" s="57" t="s">
        <v>484</v>
      </c>
      <c r="D354" s="73" t="s">
        <v>1049</v>
      </c>
      <c r="E354" s="61">
        <f t="shared" si="32"/>
        <v>271.01</v>
      </c>
      <c r="F354" s="62">
        <f t="shared" si="33"/>
        <v>271.01</v>
      </c>
      <c r="G354" s="55">
        <v>271.01</v>
      </c>
      <c r="H354" s="55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46" t="s">
        <v>7</v>
      </c>
      <c r="Z354" s="15"/>
    </row>
    <row r="355" spans="1:26" ht="50.25" customHeight="1">
      <c r="A355" s="56" t="s">
        <v>790</v>
      </c>
      <c r="B355" s="58" t="s">
        <v>1223</v>
      </c>
      <c r="C355" s="57" t="s">
        <v>484</v>
      </c>
      <c r="D355" s="73" t="s">
        <v>1049</v>
      </c>
      <c r="E355" s="61">
        <f t="shared" si="32"/>
        <v>116.271</v>
      </c>
      <c r="F355" s="62">
        <f t="shared" si="33"/>
        <v>116.271</v>
      </c>
      <c r="G355" s="55">
        <v>116.271</v>
      </c>
      <c r="H355" s="55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46" t="s">
        <v>7</v>
      </c>
      <c r="Z355" s="15"/>
    </row>
    <row r="356" spans="1:26" ht="50.25" customHeight="1">
      <c r="A356" s="56" t="s">
        <v>791</v>
      </c>
      <c r="B356" s="58" t="s">
        <v>1224</v>
      </c>
      <c r="C356" s="57" t="s">
        <v>484</v>
      </c>
      <c r="D356" s="73" t="s">
        <v>1049</v>
      </c>
      <c r="E356" s="61">
        <f t="shared" si="32"/>
        <v>279.661</v>
      </c>
      <c r="F356" s="62">
        <f t="shared" si="33"/>
        <v>279.661</v>
      </c>
      <c r="G356" s="55">
        <v>279.661</v>
      </c>
      <c r="H356" s="55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46" t="s">
        <v>7</v>
      </c>
      <c r="Z356" s="15"/>
    </row>
    <row r="357" spans="1:26" ht="50.25" customHeight="1">
      <c r="A357" s="56" t="s">
        <v>792</v>
      </c>
      <c r="B357" s="58" t="s">
        <v>1225</v>
      </c>
      <c r="C357" s="57" t="s">
        <v>484</v>
      </c>
      <c r="D357" s="73" t="s">
        <v>1049</v>
      </c>
      <c r="E357" s="61">
        <f t="shared" si="32"/>
        <v>182.376</v>
      </c>
      <c r="F357" s="62">
        <f t="shared" si="33"/>
        <v>182.376</v>
      </c>
      <c r="G357" s="55">
        <v>182.376</v>
      </c>
      <c r="H357" s="55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46" t="s">
        <v>7</v>
      </c>
      <c r="Z357" s="15"/>
    </row>
    <row r="358" spans="1:26" ht="50.25" customHeight="1">
      <c r="A358" s="56" t="s">
        <v>793</v>
      </c>
      <c r="B358" s="58" t="s">
        <v>1226</v>
      </c>
      <c r="C358" s="57" t="s">
        <v>484</v>
      </c>
      <c r="D358" s="73" t="s">
        <v>1049</v>
      </c>
      <c r="E358" s="61">
        <f t="shared" si="32"/>
        <v>105.08499999999999</v>
      </c>
      <c r="F358" s="62">
        <f t="shared" si="33"/>
        <v>105.08499999999999</v>
      </c>
      <c r="G358" s="55">
        <v>105.08499999999999</v>
      </c>
      <c r="H358" s="55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46" t="s">
        <v>7</v>
      </c>
      <c r="Z358" s="15"/>
    </row>
    <row r="359" spans="1:26" ht="50.25" customHeight="1">
      <c r="A359" s="56" t="s">
        <v>794</v>
      </c>
      <c r="B359" s="58" t="s">
        <v>1227</v>
      </c>
      <c r="C359" s="57" t="s">
        <v>484</v>
      </c>
      <c r="D359" s="73" t="s">
        <v>1049</v>
      </c>
      <c r="E359" s="61">
        <f t="shared" si="32"/>
        <v>410.16899999999998</v>
      </c>
      <c r="F359" s="62">
        <f t="shared" si="33"/>
        <v>410.16899999999998</v>
      </c>
      <c r="G359" s="55">
        <v>410.16899999999998</v>
      </c>
      <c r="H359" s="55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46" t="s">
        <v>7</v>
      </c>
      <c r="Z359" s="15"/>
    </row>
    <row r="360" spans="1:26" ht="50.25" customHeight="1">
      <c r="A360" s="56" t="s">
        <v>795</v>
      </c>
      <c r="B360" s="58" t="s">
        <v>1228</v>
      </c>
      <c r="C360" s="57" t="s">
        <v>484</v>
      </c>
      <c r="D360" s="49" t="s">
        <v>1049</v>
      </c>
      <c r="E360" s="61">
        <f t="shared" si="32"/>
        <v>75</v>
      </c>
      <c r="F360" s="62">
        <f t="shared" si="33"/>
        <v>75</v>
      </c>
      <c r="G360" s="55">
        <v>75</v>
      </c>
      <c r="H360" s="55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46" t="s">
        <v>7</v>
      </c>
      <c r="Z360" s="15"/>
    </row>
    <row r="361" spans="1:26" ht="50.25" customHeight="1">
      <c r="A361" s="56" t="s">
        <v>796</v>
      </c>
      <c r="B361" s="54" t="s">
        <v>1229</v>
      </c>
      <c r="C361" s="57" t="s">
        <v>1230</v>
      </c>
      <c r="D361" s="73" t="s">
        <v>1049</v>
      </c>
      <c r="E361" s="61">
        <f t="shared" si="32"/>
        <v>9935.8122600000006</v>
      </c>
      <c r="F361" s="62">
        <f t="shared" si="33"/>
        <v>9935.8122600000006</v>
      </c>
      <c r="G361" s="55">
        <v>0</v>
      </c>
      <c r="H361" s="63">
        <v>9935.8122600000006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46" t="s">
        <v>7</v>
      </c>
      <c r="Z361" s="15"/>
    </row>
    <row r="362" spans="1:26" ht="50.25" customHeight="1">
      <c r="A362" s="56" t="s">
        <v>797</v>
      </c>
      <c r="B362" s="72" t="s">
        <v>1231</v>
      </c>
      <c r="C362" s="57" t="s">
        <v>1283</v>
      </c>
      <c r="D362" s="73" t="s">
        <v>1047</v>
      </c>
      <c r="E362" s="61">
        <f t="shared" si="32"/>
        <v>1509.1069600000001</v>
      </c>
      <c r="F362" s="62">
        <f t="shared" si="33"/>
        <v>1509.1069600000001</v>
      </c>
      <c r="G362" s="55">
        <v>0</v>
      </c>
      <c r="H362" s="63">
        <v>1509.1069600000001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46" t="s">
        <v>7</v>
      </c>
      <c r="Z362" s="15"/>
    </row>
    <row r="363" spans="1:26" ht="50.25" customHeight="1">
      <c r="A363" s="56" t="s">
        <v>798</v>
      </c>
      <c r="B363" s="72" t="s">
        <v>1232</v>
      </c>
      <c r="C363" s="73" t="s">
        <v>1233</v>
      </c>
      <c r="D363" s="73" t="s">
        <v>1049</v>
      </c>
      <c r="E363" s="61">
        <f t="shared" si="32"/>
        <v>3654.5269899999998</v>
      </c>
      <c r="F363" s="62">
        <f t="shared" si="33"/>
        <v>3654.5269899999998</v>
      </c>
      <c r="G363" s="55">
        <v>0</v>
      </c>
      <c r="H363" s="63">
        <v>3654.5269899999998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46" t="s">
        <v>7</v>
      </c>
      <c r="Z363" s="15"/>
    </row>
    <row r="364" spans="1:26" ht="50.25" customHeight="1">
      <c r="A364" s="56" t="s">
        <v>799</v>
      </c>
      <c r="B364" s="73" t="s">
        <v>1234</v>
      </c>
      <c r="C364" s="57" t="s">
        <v>484</v>
      </c>
      <c r="D364" s="73" t="s">
        <v>1049</v>
      </c>
      <c r="E364" s="61">
        <f t="shared" si="32"/>
        <v>175.29660000000001</v>
      </c>
      <c r="F364" s="62">
        <f t="shared" si="33"/>
        <v>175.29660000000001</v>
      </c>
      <c r="G364" s="55">
        <v>0</v>
      </c>
      <c r="H364" s="59">
        <f>29.2161*6</f>
        <v>175.29660000000001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46" t="s">
        <v>7</v>
      </c>
      <c r="Z364" s="15"/>
    </row>
    <row r="365" spans="1:26" ht="50.25" customHeight="1">
      <c r="A365" s="56" t="s">
        <v>800</v>
      </c>
      <c r="B365" s="72" t="s">
        <v>1234</v>
      </c>
      <c r="C365" s="57" t="s">
        <v>1235</v>
      </c>
      <c r="D365" s="73" t="s">
        <v>1049</v>
      </c>
      <c r="E365" s="61">
        <f t="shared" si="32"/>
        <v>58.432200000000002</v>
      </c>
      <c r="F365" s="62">
        <f t="shared" si="33"/>
        <v>58.432200000000002</v>
      </c>
      <c r="G365" s="55">
        <v>0</v>
      </c>
      <c r="H365" s="63">
        <f>29.2161*2</f>
        <v>58.432200000000002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46" t="s">
        <v>7</v>
      </c>
      <c r="Z365" s="15"/>
    </row>
    <row r="366" spans="1:26" ht="50.25" customHeight="1">
      <c r="A366" s="56" t="s">
        <v>801</v>
      </c>
      <c r="B366" s="73" t="s">
        <v>1234</v>
      </c>
      <c r="C366" s="57" t="s">
        <v>1236</v>
      </c>
      <c r="D366" s="73" t="s">
        <v>1049</v>
      </c>
      <c r="E366" s="61">
        <f t="shared" si="32"/>
        <v>29.216100000000001</v>
      </c>
      <c r="F366" s="62">
        <f t="shared" si="33"/>
        <v>29.216100000000001</v>
      </c>
      <c r="G366" s="55">
        <v>0</v>
      </c>
      <c r="H366" s="63">
        <v>29.216100000000001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46" t="s">
        <v>7</v>
      </c>
      <c r="Z366" s="15"/>
    </row>
    <row r="367" spans="1:26" ht="50.25" customHeight="1">
      <c r="A367" s="56" t="s">
        <v>802</v>
      </c>
      <c r="B367" s="73" t="s">
        <v>1237</v>
      </c>
      <c r="C367" s="57" t="s">
        <v>484</v>
      </c>
      <c r="D367" s="73" t="s">
        <v>1049</v>
      </c>
      <c r="E367" s="61">
        <f t="shared" si="32"/>
        <v>402.20339999999999</v>
      </c>
      <c r="F367" s="62">
        <f t="shared" si="33"/>
        <v>402.20339999999999</v>
      </c>
      <c r="G367" s="55">
        <v>0</v>
      </c>
      <c r="H367" s="63">
        <f>H368*6</f>
        <v>402.20339999999999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46" t="s">
        <v>7</v>
      </c>
      <c r="Z367" s="15"/>
    </row>
    <row r="368" spans="1:26" ht="50.25" customHeight="1">
      <c r="A368" s="56" t="s">
        <v>803</v>
      </c>
      <c r="B368" s="72" t="s">
        <v>1237</v>
      </c>
      <c r="C368" s="57" t="s">
        <v>1235</v>
      </c>
      <c r="D368" s="73" t="s">
        <v>1049</v>
      </c>
      <c r="E368" s="61">
        <f t="shared" si="32"/>
        <v>67.033900000000003</v>
      </c>
      <c r="F368" s="62">
        <f t="shared" si="33"/>
        <v>67.033900000000003</v>
      </c>
      <c r="G368" s="55">
        <v>0</v>
      </c>
      <c r="H368" s="63">
        <v>67.033900000000003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46" t="s">
        <v>7</v>
      </c>
      <c r="Z368" s="15"/>
    </row>
    <row r="369" spans="1:26" ht="50.25" customHeight="1">
      <c r="A369" s="56" t="s">
        <v>804</v>
      </c>
      <c r="B369" s="73" t="s">
        <v>1238</v>
      </c>
      <c r="C369" s="57" t="s">
        <v>484</v>
      </c>
      <c r="D369" s="73" t="s">
        <v>1049</v>
      </c>
      <c r="E369" s="61">
        <f t="shared" si="32"/>
        <v>732.99149999999997</v>
      </c>
      <c r="F369" s="62">
        <f t="shared" si="33"/>
        <v>732.99149999999997</v>
      </c>
      <c r="G369" s="55">
        <v>0</v>
      </c>
      <c r="H369" s="63">
        <f>122.16525*6</f>
        <v>732.99149999999997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46" t="s">
        <v>7</v>
      </c>
      <c r="Z369" s="15"/>
    </row>
    <row r="370" spans="1:26" ht="50.25" customHeight="1">
      <c r="A370" s="56" t="s">
        <v>805</v>
      </c>
      <c r="B370" s="72" t="s">
        <v>1238</v>
      </c>
      <c r="C370" s="57" t="s">
        <v>1235</v>
      </c>
      <c r="D370" s="73" t="s">
        <v>1049</v>
      </c>
      <c r="E370" s="61">
        <f t="shared" si="32"/>
        <v>122.16525</v>
      </c>
      <c r="F370" s="62">
        <f t="shared" si="33"/>
        <v>122.16525</v>
      </c>
      <c r="G370" s="55">
        <v>0</v>
      </c>
      <c r="H370" s="63">
        <f>122.16525</f>
        <v>122.16525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46" t="s">
        <v>7</v>
      </c>
      <c r="Z370" s="15"/>
    </row>
    <row r="371" spans="1:26" ht="50.25" customHeight="1">
      <c r="A371" s="56" t="s">
        <v>806</v>
      </c>
      <c r="B371" s="73" t="s">
        <v>1238</v>
      </c>
      <c r="C371" s="57" t="s">
        <v>1236</v>
      </c>
      <c r="D371" s="73" t="s">
        <v>1049</v>
      </c>
      <c r="E371" s="61">
        <f t="shared" si="32"/>
        <v>122.16525</v>
      </c>
      <c r="F371" s="62">
        <f t="shared" si="33"/>
        <v>122.16525</v>
      </c>
      <c r="G371" s="55">
        <v>0</v>
      </c>
      <c r="H371" s="63">
        <f>122.16525</f>
        <v>122.16525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46" t="s">
        <v>7</v>
      </c>
      <c r="Z371" s="15"/>
    </row>
    <row r="372" spans="1:26" ht="50.25" customHeight="1">
      <c r="A372" s="56" t="s">
        <v>807</v>
      </c>
      <c r="B372" s="73" t="s">
        <v>1239</v>
      </c>
      <c r="C372" s="57" t="s">
        <v>484</v>
      </c>
      <c r="D372" s="73" t="s">
        <v>1049</v>
      </c>
      <c r="E372" s="61">
        <f t="shared" si="32"/>
        <v>85.906000000000006</v>
      </c>
      <c r="F372" s="62">
        <f t="shared" si="33"/>
        <v>85.906000000000006</v>
      </c>
      <c r="G372" s="55">
        <v>0</v>
      </c>
      <c r="H372" s="63">
        <v>85.906000000000006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46" t="s">
        <v>7</v>
      </c>
      <c r="Z372" s="15"/>
    </row>
    <row r="373" spans="1:26" ht="50.25" customHeight="1">
      <c r="A373" s="56" t="s">
        <v>808</v>
      </c>
      <c r="B373" s="73" t="s">
        <v>1239</v>
      </c>
      <c r="C373" s="57" t="s">
        <v>1236</v>
      </c>
      <c r="D373" s="73" t="s">
        <v>1049</v>
      </c>
      <c r="E373" s="61">
        <f t="shared" si="32"/>
        <v>343.62400000000002</v>
      </c>
      <c r="F373" s="62">
        <f t="shared" si="33"/>
        <v>343.62400000000002</v>
      </c>
      <c r="G373" s="55">
        <v>0</v>
      </c>
      <c r="H373" s="63">
        <v>343.62400000000002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46" t="s">
        <v>7</v>
      </c>
      <c r="Z373" s="15"/>
    </row>
    <row r="374" spans="1:26" ht="50.25" customHeight="1">
      <c r="A374" s="56" t="s">
        <v>809</v>
      </c>
      <c r="B374" s="73" t="s">
        <v>1240</v>
      </c>
      <c r="C374" s="57" t="s">
        <v>484</v>
      </c>
      <c r="D374" s="73" t="s">
        <v>1049</v>
      </c>
      <c r="E374" s="61">
        <f t="shared" si="32"/>
        <v>137.43199999999999</v>
      </c>
      <c r="F374" s="62">
        <f t="shared" si="33"/>
        <v>137.43199999999999</v>
      </c>
      <c r="G374" s="55">
        <v>0</v>
      </c>
      <c r="H374" s="63">
        <v>137.43199999999999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46" t="s">
        <v>7</v>
      </c>
      <c r="Z374" s="15"/>
    </row>
    <row r="375" spans="1:26" ht="50.25" customHeight="1">
      <c r="A375" s="56" t="s">
        <v>810</v>
      </c>
      <c r="B375" s="72" t="s">
        <v>1240</v>
      </c>
      <c r="C375" s="57" t="s">
        <v>1235</v>
      </c>
      <c r="D375" s="73" t="s">
        <v>1049</v>
      </c>
      <c r="E375" s="61">
        <f t="shared" si="32"/>
        <v>137.43199999999999</v>
      </c>
      <c r="F375" s="62">
        <f t="shared" si="33"/>
        <v>137.43199999999999</v>
      </c>
      <c r="G375" s="55">
        <v>0</v>
      </c>
      <c r="H375" s="63">
        <v>137.43199999999999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46" t="s">
        <v>7</v>
      </c>
      <c r="Z375" s="15"/>
    </row>
    <row r="376" spans="1:26" ht="50.25" customHeight="1">
      <c r="A376" s="56" t="s">
        <v>811</v>
      </c>
      <c r="B376" s="73" t="s">
        <v>1241</v>
      </c>
      <c r="C376" s="57" t="s">
        <v>1236</v>
      </c>
      <c r="D376" s="73" t="s">
        <v>1049</v>
      </c>
      <c r="E376" s="61">
        <f t="shared" si="32"/>
        <v>717</v>
      </c>
      <c r="F376" s="62">
        <f t="shared" si="33"/>
        <v>717</v>
      </c>
      <c r="G376" s="55">
        <v>0</v>
      </c>
      <c r="H376" s="63">
        <v>717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46" t="s">
        <v>7</v>
      </c>
      <c r="Z376" s="15"/>
    </row>
    <row r="377" spans="1:26" ht="50.25" customHeight="1">
      <c r="A377" s="56" t="s">
        <v>812</v>
      </c>
      <c r="B377" s="72" t="s">
        <v>1241</v>
      </c>
      <c r="C377" s="57" t="s">
        <v>1235</v>
      </c>
      <c r="D377" s="73" t="s">
        <v>1049</v>
      </c>
      <c r="E377" s="61">
        <f t="shared" si="32"/>
        <v>358.5</v>
      </c>
      <c r="F377" s="62">
        <f t="shared" si="33"/>
        <v>358.5</v>
      </c>
      <c r="G377" s="55">
        <v>0</v>
      </c>
      <c r="H377" s="63">
        <v>358.5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46" t="s">
        <v>7</v>
      </c>
      <c r="Z377" s="15"/>
    </row>
    <row r="378" spans="1:26" ht="50.25" customHeight="1">
      <c r="A378" s="56" t="s">
        <v>813</v>
      </c>
      <c r="B378" s="72" t="s">
        <v>1242</v>
      </c>
      <c r="C378" s="57" t="s">
        <v>1235</v>
      </c>
      <c r="D378" s="73" t="s">
        <v>1049</v>
      </c>
      <c r="E378" s="61">
        <f t="shared" si="32"/>
        <v>53.169490000000003</v>
      </c>
      <c r="F378" s="62">
        <f t="shared" si="33"/>
        <v>53.169490000000003</v>
      </c>
      <c r="G378" s="55">
        <v>0</v>
      </c>
      <c r="H378" s="63">
        <v>53.169490000000003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46" t="s">
        <v>7</v>
      </c>
      <c r="Z378" s="15"/>
    </row>
    <row r="379" spans="1:26" ht="50.25" customHeight="1">
      <c r="A379" s="56" t="s">
        <v>814</v>
      </c>
      <c r="B379" s="73" t="s">
        <v>1243</v>
      </c>
      <c r="C379" s="57" t="s">
        <v>484</v>
      </c>
      <c r="D379" s="73" t="s">
        <v>1049</v>
      </c>
      <c r="E379" s="61">
        <f t="shared" si="32"/>
        <v>105.40254</v>
      </c>
      <c r="F379" s="62">
        <f t="shared" si="33"/>
        <v>105.40254</v>
      </c>
      <c r="G379" s="55">
        <v>0</v>
      </c>
      <c r="H379" s="63">
        <v>105.40254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46" t="s">
        <v>7</v>
      </c>
      <c r="Z379" s="15"/>
    </row>
    <row r="380" spans="1:26" ht="50.25" customHeight="1">
      <c r="A380" s="56" t="s">
        <v>815</v>
      </c>
      <c r="B380" s="73" t="s">
        <v>1244</v>
      </c>
      <c r="C380" s="57" t="s">
        <v>484</v>
      </c>
      <c r="D380" s="73" t="s">
        <v>1049</v>
      </c>
      <c r="E380" s="61">
        <f t="shared" si="32"/>
        <v>836.86441000000002</v>
      </c>
      <c r="F380" s="62">
        <f t="shared" si="33"/>
        <v>836.86441000000002</v>
      </c>
      <c r="G380" s="55">
        <v>0</v>
      </c>
      <c r="H380" s="63">
        <v>836.86441000000002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46" t="s">
        <v>7</v>
      </c>
      <c r="Z380" s="15"/>
    </row>
    <row r="381" spans="1:26" ht="50.25" customHeight="1">
      <c r="A381" s="56" t="s">
        <v>816</v>
      </c>
      <c r="B381" s="73" t="s">
        <v>1245</v>
      </c>
      <c r="C381" s="57" t="s">
        <v>484</v>
      </c>
      <c r="D381" s="73" t="s">
        <v>1049</v>
      </c>
      <c r="E381" s="61">
        <f t="shared" si="32"/>
        <v>358.30507999999998</v>
      </c>
      <c r="F381" s="62">
        <f t="shared" si="33"/>
        <v>358.30507999999998</v>
      </c>
      <c r="G381" s="55">
        <v>0</v>
      </c>
      <c r="H381" s="63">
        <f>358.30508</f>
        <v>358.30507999999998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46" t="s">
        <v>7</v>
      </c>
      <c r="Z381" s="15"/>
    </row>
    <row r="382" spans="1:26" ht="50.25" customHeight="1">
      <c r="A382" s="56" t="s">
        <v>817</v>
      </c>
      <c r="B382" s="72" t="s">
        <v>1245</v>
      </c>
      <c r="C382" s="57" t="s">
        <v>1235</v>
      </c>
      <c r="D382" s="73" t="s">
        <v>1049</v>
      </c>
      <c r="E382" s="61">
        <f t="shared" si="32"/>
        <v>358.30507999999998</v>
      </c>
      <c r="F382" s="62">
        <f t="shared" si="33"/>
        <v>358.30507999999998</v>
      </c>
      <c r="G382" s="55">
        <v>0</v>
      </c>
      <c r="H382" s="63">
        <f>358.30508</f>
        <v>358.30507999999998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46" t="s">
        <v>7</v>
      </c>
      <c r="Z382" s="15"/>
    </row>
    <row r="383" spans="1:26" ht="50.25" customHeight="1">
      <c r="A383" s="56" t="s">
        <v>818</v>
      </c>
      <c r="B383" s="73" t="s">
        <v>1246</v>
      </c>
      <c r="C383" s="57" t="s">
        <v>484</v>
      </c>
      <c r="D383" s="73" t="s">
        <v>1049</v>
      </c>
      <c r="E383" s="61">
        <f t="shared" si="32"/>
        <v>248.084745</v>
      </c>
      <c r="F383" s="62">
        <f t="shared" si="33"/>
        <v>248.084745</v>
      </c>
      <c r="G383" s="55">
        <v>0</v>
      </c>
      <c r="H383" s="63">
        <v>248.084745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46" t="s">
        <v>7</v>
      </c>
      <c r="Z383" s="15"/>
    </row>
    <row r="384" spans="1:26" ht="50.25" customHeight="1">
      <c r="A384" s="56" t="s">
        <v>819</v>
      </c>
      <c r="B384" s="72" t="s">
        <v>1246</v>
      </c>
      <c r="C384" s="57" t="s">
        <v>1235</v>
      </c>
      <c r="D384" s="73" t="s">
        <v>1049</v>
      </c>
      <c r="E384" s="61">
        <f t="shared" si="32"/>
        <v>82.694914999999995</v>
      </c>
      <c r="F384" s="62">
        <f t="shared" si="33"/>
        <v>82.694914999999995</v>
      </c>
      <c r="G384" s="55">
        <v>0</v>
      </c>
      <c r="H384" s="63">
        <v>82.694914999999995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46" t="s">
        <v>7</v>
      </c>
      <c r="Z384" s="15"/>
    </row>
    <row r="385" spans="1:26" ht="50.25" customHeight="1">
      <c r="A385" s="56" t="s">
        <v>820</v>
      </c>
      <c r="B385" s="72" t="s">
        <v>1247</v>
      </c>
      <c r="C385" s="57" t="s">
        <v>1235</v>
      </c>
      <c r="D385" s="73" t="s">
        <v>1049</v>
      </c>
      <c r="E385" s="61">
        <f t="shared" si="32"/>
        <v>30.508469999999999</v>
      </c>
      <c r="F385" s="62">
        <f t="shared" si="33"/>
        <v>30.508469999999999</v>
      </c>
      <c r="G385" s="63">
        <v>0</v>
      </c>
      <c r="H385" s="63">
        <v>30.508469999999999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46" t="s">
        <v>7</v>
      </c>
      <c r="Z385" s="15"/>
    </row>
    <row r="386" spans="1:26" ht="50.25" customHeight="1">
      <c r="A386" s="56" t="s">
        <v>821</v>
      </c>
      <c r="B386" s="73" t="s">
        <v>1248</v>
      </c>
      <c r="C386" s="57" t="s">
        <v>484</v>
      </c>
      <c r="D386" s="73" t="s">
        <v>1049</v>
      </c>
      <c r="E386" s="61">
        <f t="shared" si="32"/>
        <v>500.42576000000003</v>
      </c>
      <c r="F386" s="62">
        <f t="shared" si="33"/>
        <v>500.42576000000003</v>
      </c>
      <c r="G386" s="63">
        <v>0</v>
      </c>
      <c r="H386" s="63">
        <v>500.42576000000003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46" t="s">
        <v>7</v>
      </c>
      <c r="Z386" s="15"/>
    </row>
    <row r="387" spans="1:26" ht="50.25" customHeight="1">
      <c r="A387" s="56" t="s">
        <v>822</v>
      </c>
      <c r="B387" s="73" t="s">
        <v>1249</v>
      </c>
      <c r="C387" s="57" t="s">
        <v>484</v>
      </c>
      <c r="D387" s="73" t="s">
        <v>1049</v>
      </c>
      <c r="E387" s="61">
        <f t="shared" si="32"/>
        <v>90.693000000000012</v>
      </c>
      <c r="F387" s="62">
        <f t="shared" si="33"/>
        <v>90.693000000000012</v>
      </c>
      <c r="G387" s="63">
        <v>0</v>
      </c>
      <c r="H387" s="63">
        <v>90.693000000000012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46" t="s">
        <v>7</v>
      </c>
      <c r="Z387" s="15"/>
    </row>
    <row r="388" spans="1:26" ht="50.25" customHeight="1">
      <c r="A388" s="56" t="s">
        <v>823</v>
      </c>
      <c r="B388" s="72" t="s">
        <v>1250</v>
      </c>
      <c r="C388" s="57" t="s">
        <v>1235</v>
      </c>
      <c r="D388" s="73" t="s">
        <v>1049</v>
      </c>
      <c r="E388" s="61">
        <f t="shared" si="32"/>
        <v>44.211500000000001</v>
      </c>
      <c r="F388" s="62">
        <f t="shared" si="33"/>
        <v>44.211500000000001</v>
      </c>
      <c r="G388" s="63">
        <v>0</v>
      </c>
      <c r="H388" s="63">
        <v>44.211500000000001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46" t="s">
        <v>7</v>
      </c>
      <c r="Z388" s="15"/>
    </row>
    <row r="389" spans="1:26" ht="50.25" customHeight="1">
      <c r="A389" s="56" t="s">
        <v>824</v>
      </c>
      <c r="B389" s="73" t="s">
        <v>1250</v>
      </c>
      <c r="C389" s="57" t="s">
        <v>484</v>
      </c>
      <c r="D389" s="73" t="s">
        <v>1049</v>
      </c>
      <c r="E389" s="61">
        <f t="shared" si="32"/>
        <v>44.211500000000001</v>
      </c>
      <c r="F389" s="62">
        <f t="shared" si="33"/>
        <v>44.211500000000001</v>
      </c>
      <c r="G389" s="63">
        <v>0</v>
      </c>
      <c r="H389" s="63">
        <v>44.211500000000001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46" t="s">
        <v>7</v>
      </c>
      <c r="Z389" s="15"/>
    </row>
    <row r="390" spans="1:26" ht="50.25" customHeight="1">
      <c r="A390" s="56" t="s">
        <v>825</v>
      </c>
      <c r="B390" s="72" t="s">
        <v>1251</v>
      </c>
      <c r="C390" s="57" t="s">
        <v>1235</v>
      </c>
      <c r="D390" s="73" t="s">
        <v>1049</v>
      </c>
      <c r="E390" s="61">
        <f t="shared" si="32"/>
        <v>262.3322</v>
      </c>
      <c r="F390" s="62">
        <f t="shared" si="33"/>
        <v>262.3322</v>
      </c>
      <c r="G390" s="63">
        <v>0</v>
      </c>
      <c r="H390" s="63">
        <v>262.3322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46" t="s">
        <v>7</v>
      </c>
      <c r="Z390" s="15"/>
    </row>
    <row r="391" spans="1:26" ht="50.25" customHeight="1">
      <c r="A391" s="56" t="s">
        <v>826</v>
      </c>
      <c r="B391" s="73" t="s">
        <v>1252</v>
      </c>
      <c r="C391" s="57" t="s">
        <v>484</v>
      </c>
      <c r="D391" s="73" t="s">
        <v>1049</v>
      </c>
      <c r="E391" s="61">
        <f t="shared" si="32"/>
        <v>69.75</v>
      </c>
      <c r="F391" s="62">
        <f t="shared" si="33"/>
        <v>69.75</v>
      </c>
      <c r="G391" s="63">
        <v>0</v>
      </c>
      <c r="H391" s="63">
        <v>69.75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46" t="s">
        <v>7</v>
      </c>
      <c r="Z391" s="15"/>
    </row>
    <row r="392" spans="1:26" ht="50.25" customHeight="1">
      <c r="A392" s="56" t="s">
        <v>827</v>
      </c>
      <c r="B392" s="60" t="s">
        <v>1253</v>
      </c>
      <c r="C392" s="57" t="s">
        <v>1254</v>
      </c>
      <c r="D392" s="73" t="s">
        <v>1049</v>
      </c>
      <c r="E392" s="61">
        <f t="shared" si="32"/>
        <v>109.37431000000001</v>
      </c>
      <c r="F392" s="62">
        <f t="shared" si="33"/>
        <v>109.37431000000001</v>
      </c>
      <c r="G392" s="59">
        <v>0</v>
      </c>
      <c r="H392" s="59">
        <f>70.869+38.50531</f>
        <v>109.37431000000001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46" t="s">
        <v>7</v>
      </c>
      <c r="Z392" s="15"/>
    </row>
    <row r="393" spans="1:26" ht="50.25" customHeight="1">
      <c r="A393" s="56" t="s">
        <v>828</v>
      </c>
      <c r="B393" s="60" t="s">
        <v>1255</v>
      </c>
      <c r="C393" s="57" t="s">
        <v>1256</v>
      </c>
      <c r="D393" s="73" t="s">
        <v>1049</v>
      </c>
      <c r="E393" s="61">
        <f t="shared" si="32"/>
        <v>70.869</v>
      </c>
      <c r="F393" s="62">
        <f t="shared" si="33"/>
        <v>70.869</v>
      </c>
      <c r="G393" s="59">
        <v>0</v>
      </c>
      <c r="H393" s="59">
        <v>70.869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46" t="s">
        <v>7</v>
      </c>
      <c r="Z393" s="15"/>
    </row>
    <row r="394" spans="1:26" ht="50.25" customHeight="1">
      <c r="A394" s="56" t="s">
        <v>829</v>
      </c>
      <c r="B394" s="60" t="s">
        <v>1257</v>
      </c>
      <c r="C394" s="57" t="s">
        <v>1258</v>
      </c>
      <c r="D394" s="73" t="s">
        <v>1049</v>
      </c>
      <c r="E394" s="61">
        <f t="shared" si="32"/>
        <v>999.1472</v>
      </c>
      <c r="F394" s="62">
        <f t="shared" si="33"/>
        <v>999.1472</v>
      </c>
      <c r="G394" s="59">
        <v>0</v>
      </c>
      <c r="H394" s="59">
        <f>70.869+928.2782</f>
        <v>999.1472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46" t="s">
        <v>7</v>
      </c>
      <c r="Z394" s="15"/>
    </row>
    <row r="395" spans="1:26" ht="50.25" customHeight="1">
      <c r="A395" s="56" t="s">
        <v>830</v>
      </c>
      <c r="B395" s="60" t="s">
        <v>1259</v>
      </c>
      <c r="C395" s="57" t="s">
        <v>1260</v>
      </c>
      <c r="D395" s="73" t="s">
        <v>1049</v>
      </c>
      <c r="E395" s="61">
        <f t="shared" si="32"/>
        <v>282.209</v>
      </c>
      <c r="F395" s="62">
        <f t="shared" si="33"/>
        <v>282.209</v>
      </c>
      <c r="G395" s="59">
        <v>0</v>
      </c>
      <c r="H395" s="59">
        <f>70.869+211.34</f>
        <v>282.209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46" t="s">
        <v>7</v>
      </c>
      <c r="Z395" s="15"/>
    </row>
    <row r="396" spans="1:26" ht="50.25" customHeight="1">
      <c r="A396" s="56" t="s">
        <v>831</v>
      </c>
      <c r="B396" s="60" t="s">
        <v>1261</v>
      </c>
      <c r="C396" s="57" t="s">
        <v>1262</v>
      </c>
      <c r="D396" s="73" t="s">
        <v>1049</v>
      </c>
      <c r="E396" s="61">
        <f t="shared" si="32"/>
        <v>70.869</v>
      </c>
      <c r="F396" s="62">
        <f t="shared" si="33"/>
        <v>70.869</v>
      </c>
      <c r="G396" s="59">
        <v>0</v>
      </c>
      <c r="H396" s="59">
        <v>70.869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46" t="s">
        <v>7</v>
      </c>
      <c r="Z396" s="15"/>
    </row>
    <row r="397" spans="1:26" ht="50.25" customHeight="1">
      <c r="A397" s="56" t="s">
        <v>832</v>
      </c>
      <c r="B397" s="60" t="s">
        <v>1263</v>
      </c>
      <c r="C397" s="57" t="s">
        <v>1264</v>
      </c>
      <c r="D397" s="73" t="s">
        <v>1049</v>
      </c>
      <c r="E397" s="61">
        <f t="shared" si="32"/>
        <v>70.869</v>
      </c>
      <c r="F397" s="62">
        <f t="shared" si="33"/>
        <v>70.869</v>
      </c>
      <c r="G397" s="59">
        <v>0</v>
      </c>
      <c r="H397" s="59">
        <v>70.869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46" t="s">
        <v>7</v>
      </c>
      <c r="Z397" s="15"/>
    </row>
    <row r="398" spans="1:26" ht="50.25" customHeight="1">
      <c r="A398" s="56" t="s">
        <v>833</v>
      </c>
      <c r="B398" s="60" t="s">
        <v>1265</v>
      </c>
      <c r="C398" s="57" t="s">
        <v>1266</v>
      </c>
      <c r="D398" s="73" t="s">
        <v>1049</v>
      </c>
      <c r="E398" s="61">
        <f t="shared" si="32"/>
        <v>70.869</v>
      </c>
      <c r="F398" s="62">
        <f t="shared" si="33"/>
        <v>70.869</v>
      </c>
      <c r="G398" s="59">
        <v>0</v>
      </c>
      <c r="H398" s="59">
        <v>70.869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46" t="s">
        <v>7</v>
      </c>
      <c r="Z398" s="15"/>
    </row>
    <row r="399" spans="1:26" ht="50.25" customHeight="1">
      <c r="A399" s="56" t="s">
        <v>834</v>
      </c>
      <c r="B399" s="60" t="s">
        <v>1267</v>
      </c>
      <c r="C399" s="57" t="s">
        <v>1268</v>
      </c>
      <c r="D399" s="73" t="s">
        <v>1049</v>
      </c>
      <c r="E399" s="61">
        <f t="shared" si="32"/>
        <v>456.20592999999997</v>
      </c>
      <c r="F399" s="62">
        <f t="shared" si="33"/>
        <v>456.20592999999997</v>
      </c>
      <c r="G399" s="59">
        <v>0</v>
      </c>
      <c r="H399" s="59">
        <f>229.137+227.06893</f>
        <v>456.20592999999997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46" t="s">
        <v>7</v>
      </c>
      <c r="Z399" s="15"/>
    </row>
    <row r="400" spans="1:26" ht="50.25" customHeight="1">
      <c r="A400" s="56" t="s">
        <v>835</v>
      </c>
      <c r="B400" s="60" t="s">
        <v>1269</v>
      </c>
      <c r="C400" s="57" t="s">
        <v>1270</v>
      </c>
      <c r="D400" s="73" t="s">
        <v>1049</v>
      </c>
      <c r="E400" s="61">
        <f t="shared" si="32"/>
        <v>184.67699999999999</v>
      </c>
      <c r="F400" s="62">
        <f t="shared" si="33"/>
        <v>184.67699999999999</v>
      </c>
      <c r="G400" s="59">
        <v>0</v>
      </c>
      <c r="H400" s="59">
        <v>184.67699999999999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46" t="s">
        <v>7</v>
      </c>
      <c r="Z400" s="15"/>
    </row>
    <row r="401" spans="1:26" ht="50.25" customHeight="1">
      <c r="A401" s="56" t="s">
        <v>836</v>
      </c>
      <c r="B401" s="60" t="s">
        <v>1271</v>
      </c>
      <c r="C401" s="57" t="s">
        <v>1272</v>
      </c>
      <c r="D401" s="73" t="s">
        <v>1049</v>
      </c>
      <c r="E401" s="61">
        <f t="shared" si="32"/>
        <v>313.72091999999998</v>
      </c>
      <c r="F401" s="62">
        <f t="shared" si="33"/>
        <v>313.72091999999998</v>
      </c>
      <c r="G401" s="59">
        <v>0</v>
      </c>
      <c r="H401" s="59">
        <f>255.32+58.40092</f>
        <v>313.72091999999998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46" t="s">
        <v>7</v>
      </c>
      <c r="Z401" s="15"/>
    </row>
    <row r="402" spans="1:26" ht="50.25" customHeight="1">
      <c r="A402" s="56" t="s">
        <v>837</v>
      </c>
      <c r="B402" s="60" t="s">
        <v>1273</v>
      </c>
      <c r="C402" s="57" t="s">
        <v>1274</v>
      </c>
      <c r="D402" s="73" t="s">
        <v>1049</v>
      </c>
      <c r="E402" s="61">
        <f t="shared" si="32"/>
        <v>131.465</v>
      </c>
      <c r="F402" s="62">
        <f t="shared" si="33"/>
        <v>131.465</v>
      </c>
      <c r="G402" s="59">
        <v>0</v>
      </c>
      <c r="H402" s="59">
        <v>131.465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46" t="s">
        <v>7</v>
      </c>
      <c r="Z402" s="15"/>
    </row>
    <row r="403" spans="1:26" ht="50.25" customHeight="1">
      <c r="A403" s="56" t="s">
        <v>838</v>
      </c>
      <c r="B403" s="60" t="s">
        <v>1275</v>
      </c>
      <c r="C403" s="57" t="s">
        <v>1276</v>
      </c>
      <c r="D403" s="73" t="s">
        <v>1049</v>
      </c>
      <c r="E403" s="61">
        <f t="shared" si="32"/>
        <v>142.9425</v>
      </c>
      <c r="F403" s="62">
        <f t="shared" si="33"/>
        <v>142.9425</v>
      </c>
      <c r="G403" s="59">
        <v>0</v>
      </c>
      <c r="H403" s="59">
        <f>74.139+68.8035</f>
        <v>142.9425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46" t="s">
        <v>7</v>
      </c>
      <c r="Z403" s="15"/>
    </row>
    <row r="404" spans="1:26" ht="50.25" customHeight="1">
      <c r="A404" s="56" t="s">
        <v>839</v>
      </c>
      <c r="B404" s="60" t="s">
        <v>1277</v>
      </c>
      <c r="C404" s="57" t="s">
        <v>1278</v>
      </c>
      <c r="D404" s="73" t="s">
        <v>1049</v>
      </c>
      <c r="E404" s="61">
        <f t="shared" si="32"/>
        <v>739.89700000000005</v>
      </c>
      <c r="F404" s="62">
        <f t="shared" si="33"/>
        <v>739.89700000000005</v>
      </c>
      <c r="G404" s="59">
        <v>0</v>
      </c>
      <c r="H404" s="59">
        <v>739.89700000000005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46" t="s">
        <v>7</v>
      </c>
      <c r="Z404" s="15"/>
    </row>
    <row r="405" spans="1:26" ht="50.25" customHeight="1">
      <c r="A405" s="56" t="s">
        <v>840</v>
      </c>
      <c r="B405" s="60" t="s">
        <v>1279</v>
      </c>
      <c r="C405" s="57" t="s">
        <v>1280</v>
      </c>
      <c r="D405" s="73" t="s">
        <v>1049</v>
      </c>
      <c r="E405" s="61">
        <f t="shared" si="32"/>
        <v>588.86019999999996</v>
      </c>
      <c r="F405" s="62">
        <f t="shared" si="33"/>
        <v>588.86019999999996</v>
      </c>
      <c r="G405" s="59">
        <v>0</v>
      </c>
      <c r="H405" s="59">
        <v>588.86019999999996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46" t="s">
        <v>7</v>
      </c>
      <c r="Z405" s="15"/>
    </row>
    <row r="406" spans="1:26" ht="50.25" customHeight="1">
      <c r="A406" s="56" t="s">
        <v>841</v>
      </c>
      <c r="B406" s="60" t="s">
        <v>1281</v>
      </c>
      <c r="C406" s="57" t="s">
        <v>1282</v>
      </c>
      <c r="D406" s="73" t="s">
        <v>1049</v>
      </c>
      <c r="E406" s="61">
        <f t="shared" ref="E406:E469" si="34">F406</f>
        <v>588.86019999999996</v>
      </c>
      <c r="F406" s="62">
        <f t="shared" si="33"/>
        <v>588.86019999999996</v>
      </c>
      <c r="G406" s="59">
        <v>0</v>
      </c>
      <c r="H406" s="59">
        <v>588.86019999999996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46" t="s">
        <v>7</v>
      </c>
      <c r="Z406" s="15"/>
    </row>
    <row r="407" spans="1:26" ht="50.25" customHeight="1">
      <c r="A407" s="56" t="s">
        <v>842</v>
      </c>
      <c r="B407" s="11" t="s">
        <v>460</v>
      </c>
      <c r="C407" s="11" t="s">
        <v>464</v>
      </c>
      <c r="D407" s="11" t="s">
        <v>510</v>
      </c>
      <c r="E407" s="61">
        <f t="shared" si="34"/>
        <v>2915.36</v>
      </c>
      <c r="F407" s="62">
        <f t="shared" ref="F407:F470" si="35">SUM(G407:X407)</f>
        <v>2915.36</v>
      </c>
      <c r="G407" s="13">
        <v>0</v>
      </c>
      <c r="H407" s="13">
        <v>0</v>
      </c>
      <c r="I407" s="11">
        <v>2915.36</v>
      </c>
      <c r="J407" s="26">
        <v>0</v>
      </c>
      <c r="K407" s="26">
        <v>0</v>
      </c>
      <c r="L407" s="26">
        <v>0</v>
      </c>
      <c r="M407" s="26">
        <v>0</v>
      </c>
      <c r="N407" s="26">
        <v>0</v>
      </c>
      <c r="O407" s="26">
        <v>0</v>
      </c>
      <c r="P407" s="26">
        <v>0</v>
      </c>
      <c r="Q407" s="26">
        <v>0</v>
      </c>
      <c r="R407" s="26">
        <v>0</v>
      </c>
      <c r="S407" s="26">
        <v>0</v>
      </c>
      <c r="T407" s="26">
        <v>0</v>
      </c>
      <c r="U407" s="26">
        <v>0</v>
      </c>
      <c r="V407" s="26">
        <v>0</v>
      </c>
      <c r="W407" s="26">
        <v>0</v>
      </c>
      <c r="X407" s="26">
        <v>0</v>
      </c>
      <c r="Y407" s="46" t="s">
        <v>7</v>
      </c>
      <c r="Z407" s="15"/>
    </row>
    <row r="408" spans="1:26" ht="50.25" customHeight="1">
      <c r="A408" s="56" t="s">
        <v>843</v>
      </c>
      <c r="B408" s="11" t="s">
        <v>461</v>
      </c>
      <c r="C408" s="11" t="s">
        <v>459</v>
      </c>
      <c r="D408" s="11" t="s">
        <v>510</v>
      </c>
      <c r="E408" s="61">
        <f t="shared" si="34"/>
        <v>2364.5</v>
      </c>
      <c r="F408" s="62">
        <f t="shared" si="35"/>
        <v>2364.5</v>
      </c>
      <c r="G408" s="13">
        <v>0</v>
      </c>
      <c r="H408" s="13">
        <v>0</v>
      </c>
      <c r="I408" s="11">
        <v>2364.5</v>
      </c>
      <c r="J408" s="26">
        <v>0</v>
      </c>
      <c r="K408" s="26">
        <v>0</v>
      </c>
      <c r="L408" s="26">
        <v>0</v>
      </c>
      <c r="M408" s="26">
        <v>0</v>
      </c>
      <c r="N408" s="26">
        <v>0</v>
      </c>
      <c r="O408" s="26">
        <v>0</v>
      </c>
      <c r="P408" s="26">
        <v>0</v>
      </c>
      <c r="Q408" s="26">
        <v>0</v>
      </c>
      <c r="R408" s="26">
        <v>0</v>
      </c>
      <c r="S408" s="26">
        <v>0</v>
      </c>
      <c r="T408" s="26">
        <v>0</v>
      </c>
      <c r="U408" s="26">
        <v>0</v>
      </c>
      <c r="V408" s="26">
        <v>0</v>
      </c>
      <c r="W408" s="26">
        <v>0</v>
      </c>
      <c r="X408" s="26">
        <v>0</v>
      </c>
      <c r="Y408" s="46" t="s">
        <v>7</v>
      </c>
      <c r="Z408" s="15"/>
    </row>
    <row r="409" spans="1:26" ht="50.25" customHeight="1">
      <c r="A409" s="56" t="s">
        <v>844</v>
      </c>
      <c r="B409" s="11" t="s">
        <v>461</v>
      </c>
      <c r="C409" s="11" t="s">
        <v>465</v>
      </c>
      <c r="D409" s="11" t="s">
        <v>1047</v>
      </c>
      <c r="E409" s="61">
        <f t="shared" si="34"/>
        <v>2393</v>
      </c>
      <c r="F409" s="62">
        <f t="shared" si="35"/>
        <v>2393</v>
      </c>
      <c r="G409" s="13">
        <v>0</v>
      </c>
      <c r="H409" s="13">
        <v>0</v>
      </c>
      <c r="I409" s="11">
        <v>2393</v>
      </c>
      <c r="J409" s="26">
        <v>0</v>
      </c>
      <c r="K409" s="26">
        <v>0</v>
      </c>
      <c r="L409" s="26">
        <v>0</v>
      </c>
      <c r="M409" s="26">
        <v>0</v>
      </c>
      <c r="N409" s="26">
        <v>0</v>
      </c>
      <c r="O409" s="26">
        <v>0</v>
      </c>
      <c r="P409" s="26">
        <v>0</v>
      </c>
      <c r="Q409" s="26">
        <v>0</v>
      </c>
      <c r="R409" s="26">
        <v>0</v>
      </c>
      <c r="S409" s="26">
        <v>0</v>
      </c>
      <c r="T409" s="26">
        <v>0</v>
      </c>
      <c r="U409" s="26">
        <v>0</v>
      </c>
      <c r="V409" s="26">
        <v>0</v>
      </c>
      <c r="W409" s="26">
        <v>0</v>
      </c>
      <c r="X409" s="26">
        <v>0</v>
      </c>
      <c r="Y409" s="46" t="s">
        <v>7</v>
      </c>
      <c r="Z409" s="15"/>
    </row>
    <row r="410" spans="1:26" ht="50.25" customHeight="1">
      <c r="A410" s="56" t="s">
        <v>845</v>
      </c>
      <c r="B410" s="11" t="s">
        <v>461</v>
      </c>
      <c r="C410" s="11" t="s">
        <v>466</v>
      </c>
      <c r="D410" s="11" t="s">
        <v>510</v>
      </c>
      <c r="E410" s="61">
        <f t="shared" si="34"/>
        <v>478.3</v>
      </c>
      <c r="F410" s="62">
        <f t="shared" si="35"/>
        <v>478.3</v>
      </c>
      <c r="G410" s="13">
        <v>0</v>
      </c>
      <c r="H410" s="13">
        <v>0</v>
      </c>
      <c r="I410" s="11">
        <v>478.3</v>
      </c>
      <c r="J410" s="26">
        <v>0</v>
      </c>
      <c r="K410" s="26">
        <v>0</v>
      </c>
      <c r="L410" s="26">
        <v>0</v>
      </c>
      <c r="M410" s="26">
        <v>0</v>
      </c>
      <c r="N410" s="26">
        <v>0</v>
      </c>
      <c r="O410" s="26">
        <v>0</v>
      </c>
      <c r="P410" s="26">
        <v>0</v>
      </c>
      <c r="Q410" s="26">
        <v>0</v>
      </c>
      <c r="R410" s="26">
        <v>0</v>
      </c>
      <c r="S410" s="26">
        <v>0</v>
      </c>
      <c r="T410" s="26">
        <v>0</v>
      </c>
      <c r="U410" s="26">
        <v>0</v>
      </c>
      <c r="V410" s="26">
        <v>0</v>
      </c>
      <c r="W410" s="26">
        <v>0</v>
      </c>
      <c r="X410" s="26">
        <v>0</v>
      </c>
      <c r="Y410" s="46" t="s">
        <v>7</v>
      </c>
      <c r="Z410" s="15"/>
    </row>
    <row r="411" spans="1:26" ht="50.25" customHeight="1">
      <c r="A411" s="56" t="s">
        <v>846</v>
      </c>
      <c r="B411" s="11" t="s">
        <v>461</v>
      </c>
      <c r="C411" s="11" t="s">
        <v>467</v>
      </c>
      <c r="D411" s="11" t="s">
        <v>510</v>
      </c>
      <c r="E411" s="61">
        <f t="shared" si="34"/>
        <v>478.6</v>
      </c>
      <c r="F411" s="62">
        <f t="shared" si="35"/>
        <v>478.6</v>
      </c>
      <c r="G411" s="13">
        <v>0</v>
      </c>
      <c r="H411" s="13">
        <v>0</v>
      </c>
      <c r="I411" s="11">
        <v>478.6</v>
      </c>
      <c r="J411" s="26">
        <v>0</v>
      </c>
      <c r="K411" s="26">
        <v>0</v>
      </c>
      <c r="L411" s="26">
        <v>0</v>
      </c>
      <c r="M411" s="26">
        <v>0</v>
      </c>
      <c r="N411" s="26">
        <v>0</v>
      </c>
      <c r="O411" s="26">
        <v>0</v>
      </c>
      <c r="P411" s="26">
        <v>0</v>
      </c>
      <c r="Q411" s="26">
        <v>0</v>
      </c>
      <c r="R411" s="26">
        <v>0</v>
      </c>
      <c r="S411" s="26">
        <v>0</v>
      </c>
      <c r="T411" s="26">
        <v>0</v>
      </c>
      <c r="U411" s="26">
        <v>0</v>
      </c>
      <c r="V411" s="26">
        <v>0</v>
      </c>
      <c r="W411" s="26">
        <v>0</v>
      </c>
      <c r="X411" s="26">
        <v>0</v>
      </c>
      <c r="Y411" s="46" t="s">
        <v>7</v>
      </c>
      <c r="Z411" s="15"/>
    </row>
    <row r="412" spans="1:26" ht="50.25" customHeight="1">
      <c r="A412" s="56" t="s">
        <v>847</v>
      </c>
      <c r="B412" s="11" t="s">
        <v>462</v>
      </c>
      <c r="C412" s="11" t="s">
        <v>468</v>
      </c>
      <c r="D412" s="11" t="s">
        <v>510</v>
      </c>
      <c r="E412" s="61">
        <f t="shared" si="34"/>
        <v>4000</v>
      </c>
      <c r="F412" s="62">
        <f t="shared" si="35"/>
        <v>4000</v>
      </c>
      <c r="G412" s="13">
        <v>0</v>
      </c>
      <c r="H412" s="13">
        <v>0</v>
      </c>
      <c r="I412" s="11">
        <v>4000</v>
      </c>
      <c r="J412" s="26">
        <v>0</v>
      </c>
      <c r="K412" s="26">
        <v>0</v>
      </c>
      <c r="L412" s="26">
        <v>0</v>
      </c>
      <c r="M412" s="26">
        <v>0</v>
      </c>
      <c r="N412" s="26">
        <v>0</v>
      </c>
      <c r="O412" s="26">
        <v>0</v>
      </c>
      <c r="P412" s="26">
        <v>0</v>
      </c>
      <c r="Q412" s="26">
        <v>0</v>
      </c>
      <c r="R412" s="26">
        <v>0</v>
      </c>
      <c r="S412" s="26">
        <v>0</v>
      </c>
      <c r="T412" s="26">
        <v>0</v>
      </c>
      <c r="U412" s="26">
        <v>0</v>
      </c>
      <c r="V412" s="26">
        <v>0</v>
      </c>
      <c r="W412" s="26">
        <v>0</v>
      </c>
      <c r="X412" s="26">
        <v>0</v>
      </c>
      <c r="Y412" s="46" t="s">
        <v>7</v>
      </c>
      <c r="Z412" s="15"/>
    </row>
    <row r="413" spans="1:26" ht="50.25" customHeight="1">
      <c r="A413" s="88" t="s">
        <v>848</v>
      </c>
      <c r="B413" s="11" t="s">
        <v>463</v>
      </c>
      <c r="C413" s="11" t="s">
        <v>469</v>
      </c>
      <c r="D413" s="11" t="s">
        <v>510</v>
      </c>
      <c r="E413" s="61">
        <f t="shared" si="34"/>
        <v>1926.1599999999999</v>
      </c>
      <c r="F413" s="62">
        <f t="shared" si="35"/>
        <v>1926.1599999999999</v>
      </c>
      <c r="G413" s="13">
        <v>0</v>
      </c>
      <c r="H413" s="13">
        <v>0</v>
      </c>
      <c r="I413" s="13">
        <f>1453.29+472.87</f>
        <v>1926.1599999999999</v>
      </c>
      <c r="J413" s="26">
        <v>0</v>
      </c>
      <c r="K413" s="26">
        <v>0</v>
      </c>
      <c r="L413" s="26">
        <v>0</v>
      </c>
      <c r="M413" s="26">
        <v>0</v>
      </c>
      <c r="N413" s="26">
        <v>0</v>
      </c>
      <c r="O413" s="26">
        <v>0</v>
      </c>
      <c r="P413" s="26">
        <v>0</v>
      </c>
      <c r="Q413" s="26">
        <v>0</v>
      </c>
      <c r="R413" s="26">
        <v>0</v>
      </c>
      <c r="S413" s="26">
        <v>0</v>
      </c>
      <c r="T413" s="26">
        <v>0</v>
      </c>
      <c r="U413" s="26">
        <v>0</v>
      </c>
      <c r="V413" s="26">
        <v>0</v>
      </c>
      <c r="W413" s="26">
        <v>0</v>
      </c>
      <c r="X413" s="26">
        <v>0</v>
      </c>
      <c r="Y413" s="46" t="s">
        <v>7</v>
      </c>
      <c r="Z413" s="15"/>
    </row>
    <row r="414" spans="1:26" ht="50.25" customHeight="1">
      <c r="A414" s="88"/>
      <c r="B414" s="11" t="s">
        <v>463</v>
      </c>
      <c r="C414" s="11" t="s">
        <v>469</v>
      </c>
      <c r="D414" s="11" t="s">
        <v>1047</v>
      </c>
      <c r="E414" s="61">
        <f t="shared" si="34"/>
        <v>2133.41</v>
      </c>
      <c r="F414" s="62">
        <f t="shared" si="35"/>
        <v>2133.41</v>
      </c>
      <c r="G414" s="13">
        <v>0</v>
      </c>
      <c r="H414" s="13">
        <v>0</v>
      </c>
      <c r="I414" s="13">
        <f>3546.71-1413.3</f>
        <v>2133.41</v>
      </c>
      <c r="J414" s="26">
        <v>0</v>
      </c>
      <c r="K414" s="26">
        <v>0</v>
      </c>
      <c r="L414" s="26">
        <v>0</v>
      </c>
      <c r="M414" s="26">
        <v>0</v>
      </c>
      <c r="N414" s="26">
        <v>0</v>
      </c>
      <c r="O414" s="26">
        <v>0</v>
      </c>
      <c r="P414" s="26">
        <v>0</v>
      </c>
      <c r="Q414" s="26">
        <v>0</v>
      </c>
      <c r="R414" s="26">
        <v>0</v>
      </c>
      <c r="S414" s="26">
        <v>0</v>
      </c>
      <c r="T414" s="26">
        <v>0</v>
      </c>
      <c r="U414" s="26">
        <v>0</v>
      </c>
      <c r="V414" s="26">
        <v>0</v>
      </c>
      <c r="W414" s="26">
        <v>0</v>
      </c>
      <c r="X414" s="26">
        <v>0</v>
      </c>
      <c r="Y414" s="46" t="s">
        <v>7</v>
      </c>
      <c r="Z414" s="15"/>
    </row>
    <row r="415" spans="1:26" ht="51">
      <c r="A415" s="47" t="s">
        <v>849</v>
      </c>
      <c r="B415" s="11" t="s">
        <v>482</v>
      </c>
      <c r="C415" s="11" t="s">
        <v>483</v>
      </c>
      <c r="D415" s="11" t="s">
        <v>1047</v>
      </c>
      <c r="E415" s="61">
        <f t="shared" si="34"/>
        <v>2000</v>
      </c>
      <c r="F415" s="62">
        <f t="shared" si="35"/>
        <v>2000</v>
      </c>
      <c r="G415" s="13">
        <v>0</v>
      </c>
      <c r="H415" s="13">
        <v>0</v>
      </c>
      <c r="I415" s="12">
        <v>2000</v>
      </c>
      <c r="J415" s="26">
        <v>0</v>
      </c>
      <c r="K415" s="26">
        <v>0</v>
      </c>
      <c r="L415" s="26">
        <v>0</v>
      </c>
      <c r="M415" s="26">
        <v>0</v>
      </c>
      <c r="N415" s="26">
        <v>0</v>
      </c>
      <c r="O415" s="26">
        <v>0</v>
      </c>
      <c r="P415" s="26">
        <v>0</v>
      </c>
      <c r="Q415" s="26">
        <v>0</v>
      </c>
      <c r="R415" s="26">
        <v>0</v>
      </c>
      <c r="S415" s="26">
        <v>0</v>
      </c>
      <c r="T415" s="26">
        <v>0</v>
      </c>
      <c r="U415" s="26">
        <v>0</v>
      </c>
      <c r="V415" s="26">
        <v>0</v>
      </c>
      <c r="W415" s="26">
        <v>0</v>
      </c>
      <c r="X415" s="26">
        <v>0</v>
      </c>
      <c r="Y415" s="46" t="s">
        <v>7</v>
      </c>
      <c r="Z415" s="15"/>
    </row>
    <row r="416" spans="1:26" ht="51">
      <c r="A416" s="47" t="s">
        <v>850</v>
      </c>
      <c r="B416" s="11" t="s">
        <v>870</v>
      </c>
      <c r="C416" s="11" t="s">
        <v>944</v>
      </c>
      <c r="D416" s="11" t="s">
        <v>1047</v>
      </c>
      <c r="E416" s="61">
        <f t="shared" si="34"/>
        <v>8000</v>
      </c>
      <c r="F416" s="62">
        <f t="shared" si="35"/>
        <v>8000</v>
      </c>
      <c r="G416" s="13">
        <v>0</v>
      </c>
      <c r="H416" s="13">
        <v>0</v>
      </c>
      <c r="I416" s="12">
        <v>8000</v>
      </c>
      <c r="J416" s="26">
        <v>0</v>
      </c>
      <c r="K416" s="26">
        <v>0</v>
      </c>
      <c r="L416" s="26">
        <v>0</v>
      </c>
      <c r="M416" s="26">
        <v>0</v>
      </c>
      <c r="N416" s="26">
        <v>0</v>
      </c>
      <c r="O416" s="26">
        <v>0</v>
      </c>
      <c r="P416" s="26">
        <v>0</v>
      </c>
      <c r="Q416" s="26">
        <v>0</v>
      </c>
      <c r="R416" s="26">
        <v>0</v>
      </c>
      <c r="S416" s="26">
        <v>0</v>
      </c>
      <c r="T416" s="26">
        <v>0</v>
      </c>
      <c r="U416" s="26">
        <v>0</v>
      </c>
      <c r="V416" s="26">
        <v>0</v>
      </c>
      <c r="W416" s="26">
        <v>0</v>
      </c>
      <c r="X416" s="26">
        <v>0</v>
      </c>
      <c r="Y416" s="46" t="s">
        <v>7</v>
      </c>
      <c r="Z416" s="15"/>
    </row>
    <row r="417" spans="1:26" ht="51">
      <c r="A417" s="47" t="s">
        <v>851</v>
      </c>
      <c r="B417" s="11" t="s">
        <v>871</v>
      </c>
      <c r="C417" s="11" t="s">
        <v>945</v>
      </c>
      <c r="D417" s="11" t="s">
        <v>1047</v>
      </c>
      <c r="E417" s="61">
        <f t="shared" si="34"/>
        <v>513.08399999999995</v>
      </c>
      <c r="F417" s="62">
        <f t="shared" si="35"/>
        <v>513.08399999999995</v>
      </c>
      <c r="G417" s="13">
        <v>0</v>
      </c>
      <c r="H417" s="13">
        <v>0</v>
      </c>
      <c r="I417" s="12">
        <v>513.08399999999995</v>
      </c>
      <c r="J417" s="26">
        <v>0</v>
      </c>
      <c r="K417" s="26">
        <v>0</v>
      </c>
      <c r="L417" s="26">
        <v>0</v>
      </c>
      <c r="M417" s="26">
        <v>0</v>
      </c>
      <c r="N417" s="26">
        <v>0</v>
      </c>
      <c r="O417" s="26">
        <v>0</v>
      </c>
      <c r="P417" s="26">
        <v>0</v>
      </c>
      <c r="Q417" s="26">
        <v>0</v>
      </c>
      <c r="R417" s="26">
        <v>0</v>
      </c>
      <c r="S417" s="26">
        <v>0</v>
      </c>
      <c r="T417" s="26">
        <v>0</v>
      </c>
      <c r="U417" s="26">
        <v>0</v>
      </c>
      <c r="V417" s="26">
        <v>0</v>
      </c>
      <c r="W417" s="26">
        <v>0</v>
      </c>
      <c r="X417" s="26">
        <v>0</v>
      </c>
      <c r="Y417" s="46" t="s">
        <v>7</v>
      </c>
      <c r="Z417" s="15"/>
    </row>
    <row r="418" spans="1:26" ht="51">
      <c r="A418" s="47" t="s">
        <v>852</v>
      </c>
      <c r="B418" s="11" t="s">
        <v>872</v>
      </c>
      <c r="C418" s="11" t="s">
        <v>946</v>
      </c>
      <c r="D418" s="11" t="s">
        <v>1047</v>
      </c>
      <c r="E418" s="61">
        <f t="shared" si="34"/>
        <v>561</v>
      </c>
      <c r="F418" s="62">
        <f t="shared" si="35"/>
        <v>561</v>
      </c>
      <c r="G418" s="13">
        <v>0</v>
      </c>
      <c r="H418" s="13">
        <v>0</v>
      </c>
      <c r="I418" s="12">
        <v>561</v>
      </c>
      <c r="J418" s="26">
        <v>0</v>
      </c>
      <c r="K418" s="26">
        <v>0</v>
      </c>
      <c r="L418" s="26">
        <v>0</v>
      </c>
      <c r="M418" s="26">
        <v>0</v>
      </c>
      <c r="N418" s="26">
        <v>0</v>
      </c>
      <c r="O418" s="26">
        <v>0</v>
      </c>
      <c r="P418" s="26">
        <v>0</v>
      </c>
      <c r="Q418" s="26">
        <v>0</v>
      </c>
      <c r="R418" s="26">
        <v>0</v>
      </c>
      <c r="S418" s="26">
        <v>0</v>
      </c>
      <c r="T418" s="26">
        <v>0</v>
      </c>
      <c r="U418" s="26">
        <v>0</v>
      </c>
      <c r="V418" s="26">
        <v>0</v>
      </c>
      <c r="W418" s="26">
        <v>0</v>
      </c>
      <c r="X418" s="26">
        <v>0</v>
      </c>
      <c r="Y418" s="46" t="s">
        <v>7</v>
      </c>
      <c r="Z418" s="15"/>
    </row>
    <row r="419" spans="1:26" ht="51">
      <c r="A419" s="47" t="s">
        <v>853</v>
      </c>
      <c r="B419" s="11" t="s">
        <v>873</v>
      </c>
      <c r="C419" s="11" t="s">
        <v>947</v>
      </c>
      <c r="D419" s="11" t="s">
        <v>1047</v>
      </c>
      <c r="E419" s="61">
        <f t="shared" si="34"/>
        <v>312</v>
      </c>
      <c r="F419" s="62">
        <f t="shared" si="35"/>
        <v>312</v>
      </c>
      <c r="G419" s="13">
        <v>0</v>
      </c>
      <c r="H419" s="13">
        <v>0</v>
      </c>
      <c r="I419" s="12">
        <v>312</v>
      </c>
      <c r="J419" s="26">
        <v>0</v>
      </c>
      <c r="K419" s="26">
        <v>0</v>
      </c>
      <c r="L419" s="26">
        <v>0</v>
      </c>
      <c r="M419" s="26">
        <v>0</v>
      </c>
      <c r="N419" s="26">
        <v>0</v>
      </c>
      <c r="O419" s="26">
        <v>0</v>
      </c>
      <c r="P419" s="26">
        <v>0</v>
      </c>
      <c r="Q419" s="26">
        <v>0</v>
      </c>
      <c r="R419" s="26">
        <v>0</v>
      </c>
      <c r="S419" s="26">
        <v>0</v>
      </c>
      <c r="T419" s="26">
        <v>0</v>
      </c>
      <c r="U419" s="26">
        <v>0</v>
      </c>
      <c r="V419" s="26">
        <v>0</v>
      </c>
      <c r="W419" s="26">
        <v>0</v>
      </c>
      <c r="X419" s="26">
        <v>0</v>
      </c>
      <c r="Y419" s="46" t="s">
        <v>7</v>
      </c>
      <c r="Z419" s="15"/>
    </row>
    <row r="420" spans="1:26" ht="51">
      <c r="A420" s="47" t="s">
        <v>854</v>
      </c>
      <c r="B420" s="11" t="s">
        <v>874</v>
      </c>
      <c r="C420" s="11" t="s">
        <v>948</v>
      </c>
      <c r="D420" s="11" t="s">
        <v>1047</v>
      </c>
      <c r="E420" s="61">
        <f t="shared" si="34"/>
        <v>802.1</v>
      </c>
      <c r="F420" s="62">
        <f t="shared" si="35"/>
        <v>802.1</v>
      </c>
      <c r="G420" s="13">
        <v>0</v>
      </c>
      <c r="H420" s="13">
        <v>0</v>
      </c>
      <c r="I420" s="12">
        <v>802.1</v>
      </c>
      <c r="J420" s="26">
        <v>0</v>
      </c>
      <c r="K420" s="26">
        <v>0</v>
      </c>
      <c r="L420" s="26">
        <v>0</v>
      </c>
      <c r="M420" s="26">
        <v>0</v>
      </c>
      <c r="N420" s="26">
        <v>0</v>
      </c>
      <c r="O420" s="26">
        <v>0</v>
      </c>
      <c r="P420" s="26">
        <v>0</v>
      </c>
      <c r="Q420" s="26">
        <v>0</v>
      </c>
      <c r="R420" s="26">
        <v>0</v>
      </c>
      <c r="S420" s="26">
        <v>0</v>
      </c>
      <c r="T420" s="26">
        <v>0</v>
      </c>
      <c r="U420" s="26">
        <v>0</v>
      </c>
      <c r="V420" s="26">
        <v>0</v>
      </c>
      <c r="W420" s="26">
        <v>0</v>
      </c>
      <c r="X420" s="26">
        <v>0</v>
      </c>
      <c r="Y420" s="46" t="s">
        <v>7</v>
      </c>
      <c r="Z420" s="15"/>
    </row>
    <row r="421" spans="1:26" ht="51">
      <c r="A421" s="47" t="s">
        <v>855</v>
      </c>
      <c r="B421" s="11" t="s">
        <v>875</v>
      </c>
      <c r="C421" s="11" t="s">
        <v>949</v>
      </c>
      <c r="D421" s="11" t="s">
        <v>1047</v>
      </c>
      <c r="E421" s="61">
        <f t="shared" si="34"/>
        <v>330</v>
      </c>
      <c r="F421" s="62">
        <f t="shared" si="35"/>
        <v>330</v>
      </c>
      <c r="G421" s="13">
        <v>0</v>
      </c>
      <c r="H421" s="13">
        <v>0</v>
      </c>
      <c r="I421" s="12">
        <v>330</v>
      </c>
      <c r="J421" s="26">
        <v>0</v>
      </c>
      <c r="K421" s="26">
        <v>0</v>
      </c>
      <c r="L421" s="26">
        <v>0</v>
      </c>
      <c r="M421" s="26">
        <v>0</v>
      </c>
      <c r="N421" s="26">
        <v>0</v>
      </c>
      <c r="O421" s="26">
        <v>0</v>
      </c>
      <c r="P421" s="26">
        <v>0</v>
      </c>
      <c r="Q421" s="26">
        <v>0</v>
      </c>
      <c r="R421" s="26">
        <v>0</v>
      </c>
      <c r="S421" s="26">
        <v>0</v>
      </c>
      <c r="T421" s="26">
        <v>0</v>
      </c>
      <c r="U421" s="26">
        <v>0</v>
      </c>
      <c r="V421" s="26">
        <v>0</v>
      </c>
      <c r="W421" s="26">
        <v>0</v>
      </c>
      <c r="X421" s="26">
        <v>0</v>
      </c>
      <c r="Y421" s="46" t="s">
        <v>7</v>
      </c>
      <c r="Z421" s="15"/>
    </row>
    <row r="422" spans="1:26" ht="51">
      <c r="A422" s="47" t="s">
        <v>856</v>
      </c>
      <c r="B422" s="11" t="s">
        <v>876</v>
      </c>
      <c r="C422" s="11" t="s">
        <v>950</v>
      </c>
      <c r="D422" s="11" t="s">
        <v>1047</v>
      </c>
      <c r="E422" s="61">
        <f t="shared" si="34"/>
        <v>550</v>
      </c>
      <c r="F422" s="62">
        <f t="shared" si="35"/>
        <v>550</v>
      </c>
      <c r="G422" s="13">
        <v>0</v>
      </c>
      <c r="H422" s="13">
        <v>0</v>
      </c>
      <c r="I422" s="12">
        <v>550</v>
      </c>
      <c r="J422" s="26">
        <v>0</v>
      </c>
      <c r="K422" s="26">
        <v>0</v>
      </c>
      <c r="L422" s="26">
        <v>0</v>
      </c>
      <c r="M422" s="26">
        <v>0</v>
      </c>
      <c r="N422" s="26">
        <v>0</v>
      </c>
      <c r="O422" s="26">
        <v>0</v>
      </c>
      <c r="P422" s="26">
        <v>0</v>
      </c>
      <c r="Q422" s="26">
        <v>0</v>
      </c>
      <c r="R422" s="26">
        <v>0</v>
      </c>
      <c r="S422" s="26">
        <v>0</v>
      </c>
      <c r="T422" s="26">
        <v>0</v>
      </c>
      <c r="U422" s="26">
        <v>0</v>
      </c>
      <c r="V422" s="26">
        <v>0</v>
      </c>
      <c r="W422" s="26">
        <v>0</v>
      </c>
      <c r="X422" s="26">
        <v>0</v>
      </c>
      <c r="Y422" s="46" t="s">
        <v>7</v>
      </c>
      <c r="Z422" s="15"/>
    </row>
    <row r="423" spans="1:26" ht="51">
      <c r="A423" s="47" t="s">
        <v>857</v>
      </c>
      <c r="B423" s="11" t="s">
        <v>877</v>
      </c>
      <c r="C423" s="11" t="s">
        <v>951</v>
      </c>
      <c r="D423" s="11" t="s">
        <v>1047</v>
      </c>
      <c r="E423" s="61">
        <f t="shared" si="34"/>
        <v>170</v>
      </c>
      <c r="F423" s="62">
        <f t="shared" si="35"/>
        <v>170</v>
      </c>
      <c r="G423" s="13">
        <v>0</v>
      </c>
      <c r="H423" s="13">
        <v>0</v>
      </c>
      <c r="I423" s="12">
        <v>170</v>
      </c>
      <c r="J423" s="26">
        <v>0</v>
      </c>
      <c r="K423" s="26">
        <v>0</v>
      </c>
      <c r="L423" s="26">
        <v>0</v>
      </c>
      <c r="M423" s="26">
        <v>0</v>
      </c>
      <c r="N423" s="26">
        <v>0</v>
      </c>
      <c r="O423" s="26">
        <v>0</v>
      </c>
      <c r="P423" s="26">
        <v>0</v>
      </c>
      <c r="Q423" s="26">
        <v>0</v>
      </c>
      <c r="R423" s="26">
        <v>0</v>
      </c>
      <c r="S423" s="26">
        <v>0</v>
      </c>
      <c r="T423" s="26">
        <v>0</v>
      </c>
      <c r="U423" s="26">
        <v>0</v>
      </c>
      <c r="V423" s="26">
        <v>0</v>
      </c>
      <c r="W423" s="26">
        <v>0</v>
      </c>
      <c r="X423" s="26">
        <v>0</v>
      </c>
      <c r="Y423" s="46" t="s">
        <v>7</v>
      </c>
      <c r="Z423" s="15"/>
    </row>
    <row r="424" spans="1:26" ht="51">
      <c r="A424" s="47" t="s">
        <v>858</v>
      </c>
      <c r="B424" s="11" t="s">
        <v>878</v>
      </c>
      <c r="C424" s="11" t="s">
        <v>952</v>
      </c>
      <c r="D424" s="11" t="s">
        <v>1047</v>
      </c>
      <c r="E424" s="61">
        <f t="shared" si="34"/>
        <v>1257</v>
      </c>
      <c r="F424" s="62">
        <f t="shared" si="35"/>
        <v>1257</v>
      </c>
      <c r="G424" s="13">
        <v>0</v>
      </c>
      <c r="H424" s="13">
        <v>0</v>
      </c>
      <c r="I424" s="12">
        <v>1257</v>
      </c>
      <c r="J424" s="26">
        <v>0</v>
      </c>
      <c r="K424" s="26">
        <v>0</v>
      </c>
      <c r="L424" s="26">
        <v>0</v>
      </c>
      <c r="M424" s="26">
        <v>0</v>
      </c>
      <c r="N424" s="26">
        <v>0</v>
      </c>
      <c r="O424" s="26">
        <v>0</v>
      </c>
      <c r="P424" s="26">
        <v>0</v>
      </c>
      <c r="Q424" s="26">
        <v>0</v>
      </c>
      <c r="R424" s="26">
        <v>0</v>
      </c>
      <c r="S424" s="26">
        <v>0</v>
      </c>
      <c r="T424" s="26">
        <v>0</v>
      </c>
      <c r="U424" s="26">
        <v>0</v>
      </c>
      <c r="V424" s="26">
        <v>0</v>
      </c>
      <c r="W424" s="26">
        <v>0</v>
      </c>
      <c r="X424" s="26">
        <v>0</v>
      </c>
      <c r="Y424" s="46" t="s">
        <v>7</v>
      </c>
      <c r="Z424" s="15"/>
    </row>
    <row r="425" spans="1:26" ht="51">
      <c r="A425" s="47" t="s">
        <v>859</v>
      </c>
      <c r="B425" s="11" t="s">
        <v>879</v>
      </c>
      <c r="C425" s="11" t="s">
        <v>953</v>
      </c>
      <c r="D425" s="11" t="s">
        <v>1047</v>
      </c>
      <c r="E425" s="61">
        <f t="shared" si="34"/>
        <v>1628.94</v>
      </c>
      <c r="F425" s="62">
        <f t="shared" si="35"/>
        <v>1628.94</v>
      </c>
      <c r="G425" s="13">
        <v>0</v>
      </c>
      <c r="H425" s="13">
        <v>0</v>
      </c>
      <c r="I425" s="12">
        <v>1628.94</v>
      </c>
      <c r="J425" s="26">
        <v>0</v>
      </c>
      <c r="K425" s="26">
        <v>0</v>
      </c>
      <c r="L425" s="26">
        <v>0</v>
      </c>
      <c r="M425" s="26">
        <v>0</v>
      </c>
      <c r="N425" s="26">
        <v>0</v>
      </c>
      <c r="O425" s="26">
        <v>0</v>
      </c>
      <c r="P425" s="26">
        <v>0</v>
      </c>
      <c r="Q425" s="26">
        <v>0</v>
      </c>
      <c r="R425" s="26">
        <v>0</v>
      </c>
      <c r="S425" s="26">
        <v>0</v>
      </c>
      <c r="T425" s="26">
        <v>0</v>
      </c>
      <c r="U425" s="26">
        <v>0</v>
      </c>
      <c r="V425" s="26">
        <v>0</v>
      </c>
      <c r="W425" s="26">
        <v>0</v>
      </c>
      <c r="X425" s="26">
        <v>0</v>
      </c>
      <c r="Y425" s="46" t="s">
        <v>7</v>
      </c>
      <c r="Z425" s="15"/>
    </row>
    <row r="426" spans="1:26" ht="51">
      <c r="A426" s="47" t="s">
        <v>860</v>
      </c>
      <c r="B426" s="11" t="s">
        <v>880</v>
      </c>
      <c r="C426" s="11" t="s">
        <v>954</v>
      </c>
      <c r="D426" s="11" t="s">
        <v>1047</v>
      </c>
      <c r="E426" s="61">
        <f t="shared" si="34"/>
        <v>120</v>
      </c>
      <c r="F426" s="62">
        <f t="shared" si="35"/>
        <v>120</v>
      </c>
      <c r="G426" s="13">
        <v>0</v>
      </c>
      <c r="H426" s="13">
        <v>0</v>
      </c>
      <c r="I426" s="12">
        <v>120</v>
      </c>
      <c r="J426" s="26">
        <v>0</v>
      </c>
      <c r="K426" s="26">
        <v>0</v>
      </c>
      <c r="L426" s="26">
        <v>0</v>
      </c>
      <c r="M426" s="26">
        <v>0</v>
      </c>
      <c r="N426" s="26">
        <v>0</v>
      </c>
      <c r="O426" s="26">
        <v>0</v>
      </c>
      <c r="P426" s="26">
        <v>0</v>
      </c>
      <c r="Q426" s="26">
        <v>0</v>
      </c>
      <c r="R426" s="26">
        <v>0</v>
      </c>
      <c r="S426" s="26">
        <v>0</v>
      </c>
      <c r="T426" s="26">
        <v>0</v>
      </c>
      <c r="U426" s="26">
        <v>0</v>
      </c>
      <c r="V426" s="26">
        <v>0</v>
      </c>
      <c r="W426" s="26">
        <v>0</v>
      </c>
      <c r="X426" s="26">
        <v>0</v>
      </c>
      <c r="Y426" s="46" t="s">
        <v>7</v>
      </c>
      <c r="Z426" s="15"/>
    </row>
    <row r="427" spans="1:26" ht="51">
      <c r="A427" s="47" t="s">
        <v>861</v>
      </c>
      <c r="B427" s="11" t="s">
        <v>881</v>
      </c>
      <c r="C427" s="11" t="s">
        <v>955</v>
      </c>
      <c r="D427" s="11" t="s">
        <v>1047</v>
      </c>
      <c r="E427" s="61">
        <f t="shared" si="34"/>
        <v>536.9</v>
      </c>
      <c r="F427" s="62">
        <f t="shared" si="35"/>
        <v>536.9</v>
      </c>
      <c r="G427" s="13">
        <v>0</v>
      </c>
      <c r="H427" s="13">
        <v>0</v>
      </c>
      <c r="I427" s="12">
        <v>536.9</v>
      </c>
      <c r="J427" s="26">
        <v>0</v>
      </c>
      <c r="K427" s="26">
        <v>0</v>
      </c>
      <c r="L427" s="26">
        <v>0</v>
      </c>
      <c r="M427" s="26">
        <v>0</v>
      </c>
      <c r="N427" s="26">
        <v>0</v>
      </c>
      <c r="O427" s="26">
        <v>0</v>
      </c>
      <c r="P427" s="26">
        <v>0</v>
      </c>
      <c r="Q427" s="26">
        <v>0</v>
      </c>
      <c r="R427" s="26">
        <v>0</v>
      </c>
      <c r="S427" s="26">
        <v>0</v>
      </c>
      <c r="T427" s="26">
        <v>0</v>
      </c>
      <c r="U427" s="26">
        <v>0</v>
      </c>
      <c r="V427" s="26">
        <v>0</v>
      </c>
      <c r="W427" s="26">
        <v>0</v>
      </c>
      <c r="X427" s="26">
        <v>0</v>
      </c>
      <c r="Y427" s="46" t="s">
        <v>7</v>
      </c>
      <c r="Z427" s="15"/>
    </row>
    <row r="428" spans="1:26" ht="51">
      <c r="A428" s="47" t="s">
        <v>862</v>
      </c>
      <c r="B428" s="11" t="s">
        <v>882</v>
      </c>
      <c r="C428" s="11" t="s">
        <v>956</v>
      </c>
      <c r="D428" s="11" t="s">
        <v>1047</v>
      </c>
      <c r="E428" s="61">
        <f t="shared" si="34"/>
        <v>336.6</v>
      </c>
      <c r="F428" s="62">
        <f t="shared" si="35"/>
        <v>336.6</v>
      </c>
      <c r="G428" s="13">
        <v>0</v>
      </c>
      <c r="H428" s="13">
        <v>0</v>
      </c>
      <c r="I428" s="12">
        <v>336.6</v>
      </c>
      <c r="J428" s="26">
        <v>0</v>
      </c>
      <c r="K428" s="26">
        <v>0</v>
      </c>
      <c r="L428" s="26">
        <v>0</v>
      </c>
      <c r="M428" s="26">
        <v>0</v>
      </c>
      <c r="N428" s="26">
        <v>0</v>
      </c>
      <c r="O428" s="26">
        <v>0</v>
      </c>
      <c r="P428" s="26">
        <v>0</v>
      </c>
      <c r="Q428" s="26">
        <v>0</v>
      </c>
      <c r="R428" s="26">
        <v>0</v>
      </c>
      <c r="S428" s="26">
        <v>0</v>
      </c>
      <c r="T428" s="26">
        <v>0</v>
      </c>
      <c r="U428" s="26">
        <v>0</v>
      </c>
      <c r="V428" s="26">
        <v>0</v>
      </c>
      <c r="W428" s="26">
        <v>0</v>
      </c>
      <c r="X428" s="26">
        <v>0</v>
      </c>
      <c r="Y428" s="46" t="s">
        <v>7</v>
      </c>
      <c r="Z428" s="15"/>
    </row>
    <row r="429" spans="1:26" ht="51">
      <c r="A429" s="47" t="s">
        <v>863</v>
      </c>
      <c r="B429" s="11" t="s">
        <v>883</v>
      </c>
      <c r="C429" s="11" t="s">
        <v>957</v>
      </c>
      <c r="D429" s="11" t="s">
        <v>1047</v>
      </c>
      <c r="E429" s="61">
        <f t="shared" si="34"/>
        <v>630</v>
      </c>
      <c r="F429" s="62">
        <f t="shared" si="35"/>
        <v>630</v>
      </c>
      <c r="G429" s="13">
        <v>0</v>
      </c>
      <c r="H429" s="13">
        <v>0</v>
      </c>
      <c r="I429" s="12">
        <v>630</v>
      </c>
      <c r="J429" s="26">
        <v>0</v>
      </c>
      <c r="K429" s="26">
        <v>0</v>
      </c>
      <c r="L429" s="26">
        <v>0</v>
      </c>
      <c r="M429" s="26">
        <v>0</v>
      </c>
      <c r="N429" s="26">
        <v>0</v>
      </c>
      <c r="O429" s="26">
        <v>0</v>
      </c>
      <c r="P429" s="26">
        <v>0</v>
      </c>
      <c r="Q429" s="26">
        <v>0</v>
      </c>
      <c r="R429" s="26">
        <v>0</v>
      </c>
      <c r="S429" s="26">
        <v>0</v>
      </c>
      <c r="T429" s="26">
        <v>0</v>
      </c>
      <c r="U429" s="26">
        <v>0</v>
      </c>
      <c r="V429" s="26">
        <v>0</v>
      </c>
      <c r="W429" s="26">
        <v>0</v>
      </c>
      <c r="X429" s="26">
        <v>0</v>
      </c>
      <c r="Y429" s="46" t="s">
        <v>7</v>
      </c>
      <c r="Z429" s="15"/>
    </row>
    <row r="430" spans="1:26" ht="51">
      <c r="A430" s="47" t="s">
        <v>864</v>
      </c>
      <c r="B430" s="11" t="s">
        <v>500</v>
      </c>
      <c r="C430" s="11" t="s">
        <v>958</v>
      </c>
      <c r="D430" s="11" t="s">
        <v>1047</v>
      </c>
      <c r="E430" s="61">
        <f t="shared" si="34"/>
        <v>6779.835</v>
      </c>
      <c r="F430" s="62">
        <f t="shared" si="35"/>
        <v>6779.835</v>
      </c>
      <c r="G430" s="13">
        <v>0</v>
      </c>
      <c r="H430" s="13">
        <v>0</v>
      </c>
      <c r="I430" s="12">
        <v>6779.835</v>
      </c>
      <c r="J430" s="26">
        <v>0</v>
      </c>
      <c r="K430" s="26">
        <v>0</v>
      </c>
      <c r="L430" s="26">
        <v>0</v>
      </c>
      <c r="M430" s="26">
        <v>0</v>
      </c>
      <c r="N430" s="26">
        <v>0</v>
      </c>
      <c r="O430" s="26">
        <v>0</v>
      </c>
      <c r="P430" s="26">
        <v>0</v>
      </c>
      <c r="Q430" s="26">
        <v>0</v>
      </c>
      <c r="R430" s="26">
        <v>0</v>
      </c>
      <c r="S430" s="26">
        <v>0</v>
      </c>
      <c r="T430" s="26">
        <v>0</v>
      </c>
      <c r="U430" s="26">
        <v>0</v>
      </c>
      <c r="V430" s="26">
        <v>0</v>
      </c>
      <c r="W430" s="26">
        <v>0</v>
      </c>
      <c r="X430" s="26">
        <v>0</v>
      </c>
      <c r="Y430" s="46" t="s">
        <v>7</v>
      </c>
      <c r="Z430" s="15"/>
    </row>
    <row r="431" spans="1:26" ht="51">
      <c r="A431" s="47" t="s">
        <v>865</v>
      </c>
      <c r="B431" s="11" t="s">
        <v>501</v>
      </c>
      <c r="C431" s="11" t="s">
        <v>959</v>
      </c>
      <c r="D431" s="11" t="s">
        <v>1047</v>
      </c>
      <c r="E431" s="61">
        <f t="shared" si="34"/>
        <v>4237.2870000000003</v>
      </c>
      <c r="F431" s="62">
        <f t="shared" si="35"/>
        <v>4237.2870000000003</v>
      </c>
      <c r="G431" s="13">
        <v>0</v>
      </c>
      <c r="H431" s="13">
        <v>0</v>
      </c>
      <c r="I431" s="12">
        <v>4237.2870000000003</v>
      </c>
      <c r="J431" s="26">
        <v>0</v>
      </c>
      <c r="K431" s="26">
        <v>0</v>
      </c>
      <c r="L431" s="26">
        <v>0</v>
      </c>
      <c r="M431" s="26">
        <v>0</v>
      </c>
      <c r="N431" s="26">
        <v>0</v>
      </c>
      <c r="O431" s="26">
        <v>0</v>
      </c>
      <c r="P431" s="26">
        <v>0</v>
      </c>
      <c r="Q431" s="26">
        <v>0</v>
      </c>
      <c r="R431" s="26">
        <v>0</v>
      </c>
      <c r="S431" s="26">
        <v>0</v>
      </c>
      <c r="T431" s="26">
        <v>0</v>
      </c>
      <c r="U431" s="26">
        <v>0</v>
      </c>
      <c r="V431" s="26">
        <v>0</v>
      </c>
      <c r="W431" s="26">
        <v>0</v>
      </c>
      <c r="X431" s="26">
        <v>0</v>
      </c>
      <c r="Y431" s="46" t="s">
        <v>7</v>
      </c>
      <c r="Z431" s="15"/>
    </row>
    <row r="432" spans="1:26" ht="51">
      <c r="A432" s="47" t="s">
        <v>866</v>
      </c>
      <c r="B432" s="11" t="s">
        <v>884</v>
      </c>
      <c r="C432" s="11" t="s">
        <v>960</v>
      </c>
      <c r="D432" s="11" t="s">
        <v>1047</v>
      </c>
      <c r="E432" s="61">
        <f t="shared" si="34"/>
        <v>4100</v>
      </c>
      <c r="F432" s="62">
        <f t="shared" si="35"/>
        <v>4100</v>
      </c>
      <c r="G432" s="13">
        <v>0</v>
      </c>
      <c r="H432" s="13">
        <v>0</v>
      </c>
      <c r="I432" s="12">
        <v>4100</v>
      </c>
      <c r="J432" s="26">
        <v>0</v>
      </c>
      <c r="K432" s="26">
        <v>0</v>
      </c>
      <c r="L432" s="26">
        <v>0</v>
      </c>
      <c r="M432" s="26">
        <v>0</v>
      </c>
      <c r="N432" s="26">
        <v>0</v>
      </c>
      <c r="O432" s="26">
        <v>0</v>
      </c>
      <c r="P432" s="26">
        <v>0</v>
      </c>
      <c r="Q432" s="26">
        <v>0</v>
      </c>
      <c r="R432" s="26">
        <v>0</v>
      </c>
      <c r="S432" s="26">
        <v>0</v>
      </c>
      <c r="T432" s="26">
        <v>0</v>
      </c>
      <c r="U432" s="26">
        <v>0</v>
      </c>
      <c r="V432" s="26">
        <v>0</v>
      </c>
      <c r="W432" s="26">
        <v>0</v>
      </c>
      <c r="X432" s="26">
        <v>0</v>
      </c>
      <c r="Y432" s="46" t="s">
        <v>7</v>
      </c>
      <c r="Z432" s="15"/>
    </row>
    <row r="433" spans="1:26" ht="63.75">
      <c r="A433" s="47" t="s">
        <v>867</v>
      </c>
      <c r="B433" s="11" t="s">
        <v>885</v>
      </c>
      <c r="C433" s="11" t="s">
        <v>961</v>
      </c>
      <c r="D433" s="11" t="s">
        <v>1047</v>
      </c>
      <c r="E433" s="61">
        <f t="shared" si="34"/>
        <v>3805</v>
      </c>
      <c r="F433" s="62">
        <f t="shared" si="35"/>
        <v>3805</v>
      </c>
      <c r="G433" s="13">
        <v>0</v>
      </c>
      <c r="H433" s="13">
        <v>0</v>
      </c>
      <c r="I433" s="12">
        <v>3805</v>
      </c>
      <c r="J433" s="26">
        <v>0</v>
      </c>
      <c r="K433" s="26">
        <v>0</v>
      </c>
      <c r="L433" s="26">
        <v>0</v>
      </c>
      <c r="M433" s="26">
        <v>0</v>
      </c>
      <c r="N433" s="26">
        <v>0</v>
      </c>
      <c r="O433" s="26">
        <v>0</v>
      </c>
      <c r="P433" s="26">
        <v>0</v>
      </c>
      <c r="Q433" s="26">
        <v>0</v>
      </c>
      <c r="R433" s="26">
        <v>0</v>
      </c>
      <c r="S433" s="26">
        <v>0</v>
      </c>
      <c r="T433" s="26">
        <v>0</v>
      </c>
      <c r="U433" s="26">
        <v>0</v>
      </c>
      <c r="V433" s="26">
        <v>0</v>
      </c>
      <c r="W433" s="26">
        <v>0</v>
      </c>
      <c r="X433" s="26">
        <v>0</v>
      </c>
      <c r="Y433" s="46" t="s">
        <v>7</v>
      </c>
      <c r="Z433" s="15"/>
    </row>
    <row r="434" spans="1:26" ht="51">
      <c r="A434" s="47" t="s">
        <v>868</v>
      </c>
      <c r="B434" s="11" t="s">
        <v>886</v>
      </c>
      <c r="C434" s="11" t="s">
        <v>962</v>
      </c>
      <c r="D434" s="11" t="s">
        <v>1047</v>
      </c>
      <c r="E434" s="61">
        <f t="shared" si="34"/>
        <v>4500</v>
      </c>
      <c r="F434" s="62">
        <f t="shared" si="35"/>
        <v>4500</v>
      </c>
      <c r="G434" s="13">
        <v>0</v>
      </c>
      <c r="H434" s="13">
        <v>0</v>
      </c>
      <c r="I434" s="12">
        <v>4500</v>
      </c>
      <c r="J434" s="26">
        <v>0</v>
      </c>
      <c r="K434" s="26">
        <v>0</v>
      </c>
      <c r="L434" s="26">
        <v>0</v>
      </c>
      <c r="M434" s="26">
        <v>0</v>
      </c>
      <c r="N434" s="26">
        <v>0</v>
      </c>
      <c r="O434" s="26">
        <v>0</v>
      </c>
      <c r="P434" s="26">
        <v>0</v>
      </c>
      <c r="Q434" s="26">
        <v>0</v>
      </c>
      <c r="R434" s="26">
        <v>0</v>
      </c>
      <c r="S434" s="26">
        <v>0</v>
      </c>
      <c r="T434" s="26">
        <v>0</v>
      </c>
      <c r="U434" s="26">
        <v>0</v>
      </c>
      <c r="V434" s="26">
        <v>0</v>
      </c>
      <c r="W434" s="26">
        <v>0</v>
      </c>
      <c r="X434" s="26">
        <v>0</v>
      </c>
      <c r="Y434" s="46" t="s">
        <v>7</v>
      </c>
      <c r="Z434" s="15"/>
    </row>
    <row r="435" spans="1:26" ht="51">
      <c r="A435" s="47" t="s">
        <v>869</v>
      </c>
      <c r="B435" s="11" t="s">
        <v>887</v>
      </c>
      <c r="C435" s="11" t="s">
        <v>963</v>
      </c>
      <c r="D435" s="11" t="s">
        <v>1047</v>
      </c>
      <c r="E435" s="61">
        <f t="shared" si="34"/>
        <v>115</v>
      </c>
      <c r="F435" s="62">
        <f t="shared" si="35"/>
        <v>115</v>
      </c>
      <c r="G435" s="13">
        <v>0</v>
      </c>
      <c r="H435" s="13">
        <v>0</v>
      </c>
      <c r="I435" s="12">
        <v>115</v>
      </c>
      <c r="J435" s="26">
        <v>0</v>
      </c>
      <c r="K435" s="26">
        <v>0</v>
      </c>
      <c r="L435" s="26">
        <v>0</v>
      </c>
      <c r="M435" s="26">
        <v>0</v>
      </c>
      <c r="N435" s="26">
        <v>0</v>
      </c>
      <c r="O435" s="26">
        <v>0</v>
      </c>
      <c r="P435" s="26">
        <v>0</v>
      </c>
      <c r="Q435" s="26">
        <v>0</v>
      </c>
      <c r="R435" s="26">
        <v>0</v>
      </c>
      <c r="S435" s="26">
        <v>0</v>
      </c>
      <c r="T435" s="26">
        <v>0</v>
      </c>
      <c r="U435" s="26">
        <v>0</v>
      </c>
      <c r="V435" s="26">
        <v>0</v>
      </c>
      <c r="W435" s="26">
        <v>0</v>
      </c>
      <c r="X435" s="26">
        <v>0</v>
      </c>
      <c r="Y435" s="46" t="s">
        <v>7</v>
      </c>
      <c r="Z435" s="15"/>
    </row>
    <row r="436" spans="1:26" ht="51">
      <c r="A436" s="47" t="s">
        <v>1284</v>
      </c>
      <c r="B436" s="11" t="s">
        <v>888</v>
      </c>
      <c r="C436" s="11" t="s">
        <v>964</v>
      </c>
      <c r="D436" s="11" t="s">
        <v>1047</v>
      </c>
      <c r="E436" s="61">
        <f t="shared" si="34"/>
        <v>50</v>
      </c>
      <c r="F436" s="62">
        <f t="shared" si="35"/>
        <v>50</v>
      </c>
      <c r="G436" s="13">
        <v>0</v>
      </c>
      <c r="H436" s="13">
        <v>0</v>
      </c>
      <c r="I436" s="12">
        <v>50</v>
      </c>
      <c r="J436" s="26">
        <v>0</v>
      </c>
      <c r="K436" s="26">
        <v>0</v>
      </c>
      <c r="L436" s="26">
        <v>0</v>
      </c>
      <c r="M436" s="26">
        <v>0</v>
      </c>
      <c r="N436" s="26">
        <v>0</v>
      </c>
      <c r="O436" s="26">
        <v>0</v>
      </c>
      <c r="P436" s="26">
        <v>0</v>
      </c>
      <c r="Q436" s="26">
        <v>0</v>
      </c>
      <c r="R436" s="26">
        <v>0</v>
      </c>
      <c r="S436" s="26">
        <v>0</v>
      </c>
      <c r="T436" s="26">
        <v>0</v>
      </c>
      <c r="U436" s="26">
        <v>0</v>
      </c>
      <c r="V436" s="26">
        <v>0</v>
      </c>
      <c r="W436" s="26">
        <v>0</v>
      </c>
      <c r="X436" s="26">
        <v>0</v>
      </c>
      <c r="Y436" s="46" t="s">
        <v>7</v>
      </c>
      <c r="Z436" s="15"/>
    </row>
    <row r="437" spans="1:26" ht="51">
      <c r="A437" s="47" t="s">
        <v>1285</v>
      </c>
      <c r="B437" s="11" t="s">
        <v>889</v>
      </c>
      <c r="C437" s="11" t="s">
        <v>965</v>
      </c>
      <c r="D437" s="11" t="s">
        <v>1047</v>
      </c>
      <c r="E437" s="61">
        <f t="shared" si="34"/>
        <v>50</v>
      </c>
      <c r="F437" s="62">
        <f t="shared" si="35"/>
        <v>50</v>
      </c>
      <c r="G437" s="13">
        <v>0</v>
      </c>
      <c r="H437" s="13">
        <v>0</v>
      </c>
      <c r="I437" s="12">
        <v>50</v>
      </c>
      <c r="J437" s="26">
        <v>0</v>
      </c>
      <c r="K437" s="26">
        <v>0</v>
      </c>
      <c r="L437" s="26">
        <v>0</v>
      </c>
      <c r="M437" s="26">
        <v>0</v>
      </c>
      <c r="N437" s="26">
        <v>0</v>
      </c>
      <c r="O437" s="26">
        <v>0</v>
      </c>
      <c r="P437" s="26">
        <v>0</v>
      </c>
      <c r="Q437" s="26">
        <v>0</v>
      </c>
      <c r="R437" s="26">
        <v>0</v>
      </c>
      <c r="S437" s="26">
        <v>0</v>
      </c>
      <c r="T437" s="26">
        <v>0</v>
      </c>
      <c r="U437" s="26">
        <v>0</v>
      </c>
      <c r="V437" s="26">
        <v>0</v>
      </c>
      <c r="W437" s="26">
        <v>0</v>
      </c>
      <c r="X437" s="26">
        <v>0</v>
      </c>
      <c r="Y437" s="46" t="s">
        <v>7</v>
      </c>
      <c r="Z437" s="15"/>
    </row>
    <row r="438" spans="1:26" ht="51">
      <c r="A438" s="47" t="s">
        <v>1286</v>
      </c>
      <c r="B438" s="11" t="s">
        <v>890</v>
      </c>
      <c r="C438" s="11" t="s">
        <v>966</v>
      </c>
      <c r="D438" s="11" t="s">
        <v>1047</v>
      </c>
      <c r="E438" s="61">
        <f t="shared" si="34"/>
        <v>533</v>
      </c>
      <c r="F438" s="62">
        <f t="shared" si="35"/>
        <v>533</v>
      </c>
      <c r="G438" s="13">
        <v>0</v>
      </c>
      <c r="H438" s="13">
        <v>0</v>
      </c>
      <c r="I438" s="12">
        <v>533</v>
      </c>
      <c r="J438" s="26">
        <v>0</v>
      </c>
      <c r="K438" s="26">
        <v>0</v>
      </c>
      <c r="L438" s="26">
        <v>0</v>
      </c>
      <c r="M438" s="26">
        <v>0</v>
      </c>
      <c r="N438" s="26">
        <v>0</v>
      </c>
      <c r="O438" s="26">
        <v>0</v>
      </c>
      <c r="P438" s="26">
        <v>0</v>
      </c>
      <c r="Q438" s="26">
        <v>0</v>
      </c>
      <c r="R438" s="26">
        <v>0</v>
      </c>
      <c r="S438" s="26">
        <v>0</v>
      </c>
      <c r="T438" s="26">
        <v>0</v>
      </c>
      <c r="U438" s="26">
        <v>0</v>
      </c>
      <c r="V438" s="26">
        <v>0</v>
      </c>
      <c r="W438" s="26">
        <v>0</v>
      </c>
      <c r="X438" s="26">
        <v>0</v>
      </c>
      <c r="Y438" s="46" t="s">
        <v>7</v>
      </c>
      <c r="Z438" s="15"/>
    </row>
    <row r="439" spans="1:26" ht="51">
      <c r="A439" s="47" t="s">
        <v>1287</v>
      </c>
      <c r="B439" s="11" t="s">
        <v>891</v>
      </c>
      <c r="C439" s="11" t="s">
        <v>967</v>
      </c>
      <c r="D439" s="11" t="s">
        <v>1047</v>
      </c>
      <c r="E439" s="61">
        <f t="shared" si="34"/>
        <v>1318.2</v>
      </c>
      <c r="F439" s="62">
        <f t="shared" si="35"/>
        <v>1318.2</v>
      </c>
      <c r="G439" s="13">
        <v>0</v>
      </c>
      <c r="H439" s="13">
        <v>0</v>
      </c>
      <c r="I439" s="12">
        <v>1318.2</v>
      </c>
      <c r="J439" s="26">
        <v>0</v>
      </c>
      <c r="K439" s="26">
        <v>0</v>
      </c>
      <c r="L439" s="26">
        <v>0</v>
      </c>
      <c r="M439" s="26">
        <v>0</v>
      </c>
      <c r="N439" s="26">
        <v>0</v>
      </c>
      <c r="O439" s="26">
        <v>0</v>
      </c>
      <c r="P439" s="26">
        <v>0</v>
      </c>
      <c r="Q439" s="26">
        <v>0</v>
      </c>
      <c r="R439" s="26">
        <v>0</v>
      </c>
      <c r="S439" s="26">
        <v>0</v>
      </c>
      <c r="T439" s="26">
        <v>0</v>
      </c>
      <c r="U439" s="26">
        <v>0</v>
      </c>
      <c r="V439" s="26">
        <v>0</v>
      </c>
      <c r="W439" s="26">
        <v>0</v>
      </c>
      <c r="X439" s="26">
        <v>0</v>
      </c>
      <c r="Y439" s="46" t="s">
        <v>7</v>
      </c>
      <c r="Z439" s="15"/>
    </row>
    <row r="440" spans="1:26" ht="51">
      <c r="A440" s="47" t="s">
        <v>1288</v>
      </c>
      <c r="B440" s="11" t="s">
        <v>892</v>
      </c>
      <c r="C440" s="11" t="s">
        <v>968</v>
      </c>
      <c r="D440" s="11" t="s">
        <v>1047</v>
      </c>
      <c r="E440" s="61">
        <f t="shared" si="34"/>
        <v>200</v>
      </c>
      <c r="F440" s="62">
        <f t="shared" si="35"/>
        <v>200</v>
      </c>
      <c r="G440" s="13">
        <v>0</v>
      </c>
      <c r="H440" s="13">
        <v>0</v>
      </c>
      <c r="I440" s="12">
        <v>200</v>
      </c>
      <c r="J440" s="26">
        <v>0</v>
      </c>
      <c r="K440" s="26">
        <v>0</v>
      </c>
      <c r="L440" s="26">
        <v>0</v>
      </c>
      <c r="M440" s="26">
        <v>0</v>
      </c>
      <c r="N440" s="26">
        <v>0</v>
      </c>
      <c r="O440" s="26">
        <v>0</v>
      </c>
      <c r="P440" s="26">
        <v>0</v>
      </c>
      <c r="Q440" s="26">
        <v>0</v>
      </c>
      <c r="R440" s="26">
        <v>0</v>
      </c>
      <c r="S440" s="26">
        <v>0</v>
      </c>
      <c r="T440" s="26">
        <v>0</v>
      </c>
      <c r="U440" s="26">
        <v>0</v>
      </c>
      <c r="V440" s="26">
        <v>0</v>
      </c>
      <c r="W440" s="26">
        <v>0</v>
      </c>
      <c r="X440" s="26">
        <v>0</v>
      </c>
      <c r="Y440" s="46" t="s">
        <v>7</v>
      </c>
      <c r="Z440" s="15"/>
    </row>
    <row r="441" spans="1:26" ht="51">
      <c r="A441" s="47" t="s">
        <v>1289</v>
      </c>
      <c r="B441" s="11" t="s">
        <v>893</v>
      </c>
      <c r="C441" s="11" t="s">
        <v>969</v>
      </c>
      <c r="D441" s="11" t="s">
        <v>1047</v>
      </c>
      <c r="E441" s="61">
        <f t="shared" si="34"/>
        <v>320</v>
      </c>
      <c r="F441" s="62">
        <f t="shared" si="35"/>
        <v>320</v>
      </c>
      <c r="G441" s="13">
        <v>0</v>
      </c>
      <c r="H441" s="13">
        <v>0</v>
      </c>
      <c r="I441" s="12">
        <v>320</v>
      </c>
      <c r="J441" s="26">
        <v>0</v>
      </c>
      <c r="K441" s="26">
        <v>0</v>
      </c>
      <c r="L441" s="26">
        <v>0</v>
      </c>
      <c r="M441" s="26">
        <v>0</v>
      </c>
      <c r="N441" s="26">
        <v>0</v>
      </c>
      <c r="O441" s="26">
        <v>0</v>
      </c>
      <c r="P441" s="26">
        <v>0</v>
      </c>
      <c r="Q441" s="26">
        <v>0</v>
      </c>
      <c r="R441" s="26">
        <v>0</v>
      </c>
      <c r="S441" s="26">
        <v>0</v>
      </c>
      <c r="T441" s="26">
        <v>0</v>
      </c>
      <c r="U441" s="26">
        <v>0</v>
      </c>
      <c r="V441" s="26">
        <v>0</v>
      </c>
      <c r="W441" s="26">
        <v>0</v>
      </c>
      <c r="X441" s="26">
        <v>0</v>
      </c>
      <c r="Y441" s="46" t="s">
        <v>7</v>
      </c>
      <c r="Z441" s="15"/>
    </row>
    <row r="442" spans="1:26" ht="76.5">
      <c r="A442" s="47" t="s">
        <v>1290</v>
      </c>
      <c r="B442" s="11" t="s">
        <v>894</v>
      </c>
      <c r="C442" s="11" t="s">
        <v>970</v>
      </c>
      <c r="D442" s="11" t="s">
        <v>1047</v>
      </c>
      <c r="E442" s="61">
        <f t="shared" si="34"/>
        <v>529</v>
      </c>
      <c r="F442" s="62">
        <f t="shared" si="35"/>
        <v>529</v>
      </c>
      <c r="G442" s="13">
        <v>0</v>
      </c>
      <c r="H442" s="13">
        <v>0</v>
      </c>
      <c r="I442" s="12">
        <f>450+79</f>
        <v>529</v>
      </c>
      <c r="J442" s="26">
        <v>0</v>
      </c>
      <c r="K442" s="26">
        <v>0</v>
      </c>
      <c r="L442" s="26">
        <v>0</v>
      </c>
      <c r="M442" s="26">
        <v>0</v>
      </c>
      <c r="N442" s="26">
        <v>0</v>
      </c>
      <c r="O442" s="26">
        <v>0</v>
      </c>
      <c r="P442" s="26">
        <v>0</v>
      </c>
      <c r="Q442" s="26">
        <v>0</v>
      </c>
      <c r="R442" s="26">
        <v>0</v>
      </c>
      <c r="S442" s="26">
        <v>0</v>
      </c>
      <c r="T442" s="26">
        <v>0</v>
      </c>
      <c r="U442" s="26">
        <v>0</v>
      </c>
      <c r="V442" s="26">
        <v>0</v>
      </c>
      <c r="W442" s="26">
        <v>0</v>
      </c>
      <c r="X442" s="26">
        <v>0</v>
      </c>
      <c r="Y442" s="46" t="s">
        <v>7</v>
      </c>
      <c r="Z442" s="15"/>
    </row>
    <row r="443" spans="1:26" ht="51">
      <c r="A443" s="47" t="s">
        <v>1291</v>
      </c>
      <c r="B443" s="11" t="s">
        <v>895</v>
      </c>
      <c r="C443" s="11" t="s">
        <v>971</v>
      </c>
      <c r="D443" s="11" t="s">
        <v>1047</v>
      </c>
      <c r="E443" s="61">
        <f t="shared" si="34"/>
        <v>46</v>
      </c>
      <c r="F443" s="62">
        <f t="shared" si="35"/>
        <v>46</v>
      </c>
      <c r="G443" s="13">
        <v>0</v>
      </c>
      <c r="H443" s="13">
        <v>0</v>
      </c>
      <c r="I443" s="12">
        <v>46</v>
      </c>
      <c r="J443" s="26">
        <v>0</v>
      </c>
      <c r="K443" s="26">
        <v>0</v>
      </c>
      <c r="L443" s="26">
        <v>0</v>
      </c>
      <c r="M443" s="26">
        <v>0</v>
      </c>
      <c r="N443" s="26">
        <v>0</v>
      </c>
      <c r="O443" s="26">
        <v>0</v>
      </c>
      <c r="P443" s="26">
        <v>0</v>
      </c>
      <c r="Q443" s="26">
        <v>0</v>
      </c>
      <c r="R443" s="26">
        <v>0</v>
      </c>
      <c r="S443" s="26">
        <v>0</v>
      </c>
      <c r="T443" s="26">
        <v>0</v>
      </c>
      <c r="U443" s="26">
        <v>0</v>
      </c>
      <c r="V443" s="26">
        <v>0</v>
      </c>
      <c r="W443" s="26">
        <v>0</v>
      </c>
      <c r="X443" s="26">
        <v>0</v>
      </c>
      <c r="Y443" s="46" t="s">
        <v>7</v>
      </c>
      <c r="Z443" s="15"/>
    </row>
    <row r="444" spans="1:26" ht="51">
      <c r="A444" s="47" t="s">
        <v>1292</v>
      </c>
      <c r="B444" s="11" t="s">
        <v>896</v>
      </c>
      <c r="C444" s="11" t="s">
        <v>972</v>
      </c>
      <c r="D444" s="11" t="s">
        <v>1047</v>
      </c>
      <c r="E444" s="61">
        <f t="shared" si="34"/>
        <v>200</v>
      </c>
      <c r="F444" s="62">
        <f t="shared" si="35"/>
        <v>200</v>
      </c>
      <c r="G444" s="13">
        <v>0</v>
      </c>
      <c r="H444" s="13">
        <v>0</v>
      </c>
      <c r="I444" s="12">
        <v>200</v>
      </c>
      <c r="J444" s="26">
        <v>0</v>
      </c>
      <c r="K444" s="26">
        <v>0</v>
      </c>
      <c r="L444" s="26">
        <v>0</v>
      </c>
      <c r="M444" s="26">
        <v>0</v>
      </c>
      <c r="N444" s="26">
        <v>0</v>
      </c>
      <c r="O444" s="26">
        <v>0</v>
      </c>
      <c r="P444" s="26">
        <v>0</v>
      </c>
      <c r="Q444" s="26">
        <v>0</v>
      </c>
      <c r="R444" s="26">
        <v>0</v>
      </c>
      <c r="S444" s="26">
        <v>0</v>
      </c>
      <c r="T444" s="26">
        <v>0</v>
      </c>
      <c r="U444" s="26">
        <v>0</v>
      </c>
      <c r="V444" s="26">
        <v>0</v>
      </c>
      <c r="W444" s="26">
        <v>0</v>
      </c>
      <c r="X444" s="26">
        <v>0</v>
      </c>
      <c r="Y444" s="46" t="s">
        <v>7</v>
      </c>
      <c r="Z444" s="15"/>
    </row>
    <row r="445" spans="1:26" ht="51">
      <c r="A445" s="47" t="s">
        <v>1293</v>
      </c>
      <c r="B445" s="11" t="s">
        <v>897</v>
      </c>
      <c r="C445" s="11" t="s">
        <v>971</v>
      </c>
      <c r="D445" s="11" t="s">
        <v>1047</v>
      </c>
      <c r="E445" s="61">
        <f t="shared" si="34"/>
        <v>541</v>
      </c>
      <c r="F445" s="62">
        <f t="shared" si="35"/>
        <v>541</v>
      </c>
      <c r="G445" s="13">
        <v>0</v>
      </c>
      <c r="H445" s="13">
        <v>0</v>
      </c>
      <c r="I445" s="12">
        <f>450+91</f>
        <v>541</v>
      </c>
      <c r="J445" s="26">
        <v>0</v>
      </c>
      <c r="K445" s="26">
        <v>0</v>
      </c>
      <c r="L445" s="26">
        <v>0</v>
      </c>
      <c r="M445" s="26">
        <v>0</v>
      </c>
      <c r="N445" s="26">
        <v>0</v>
      </c>
      <c r="O445" s="26">
        <v>0</v>
      </c>
      <c r="P445" s="26">
        <v>0</v>
      </c>
      <c r="Q445" s="26">
        <v>0</v>
      </c>
      <c r="R445" s="26">
        <v>0</v>
      </c>
      <c r="S445" s="26">
        <v>0</v>
      </c>
      <c r="T445" s="26">
        <v>0</v>
      </c>
      <c r="U445" s="26">
        <v>0</v>
      </c>
      <c r="V445" s="26">
        <v>0</v>
      </c>
      <c r="W445" s="26">
        <v>0</v>
      </c>
      <c r="X445" s="26">
        <v>0</v>
      </c>
      <c r="Y445" s="46" t="s">
        <v>7</v>
      </c>
      <c r="Z445" s="15"/>
    </row>
    <row r="446" spans="1:26" ht="66" customHeight="1">
      <c r="A446" s="47" t="s">
        <v>1294</v>
      </c>
      <c r="B446" s="11" t="s">
        <v>898</v>
      </c>
      <c r="C446" s="11" t="s">
        <v>973</v>
      </c>
      <c r="D446" s="11" t="s">
        <v>1047</v>
      </c>
      <c r="E446" s="61">
        <f t="shared" si="34"/>
        <v>1346.5</v>
      </c>
      <c r="F446" s="62">
        <f t="shared" si="35"/>
        <v>1346.5</v>
      </c>
      <c r="G446" s="13">
        <v>0</v>
      </c>
      <c r="H446" s="13">
        <v>0</v>
      </c>
      <c r="I446" s="12">
        <v>1346.5</v>
      </c>
      <c r="J446" s="26">
        <v>0</v>
      </c>
      <c r="K446" s="26">
        <v>0</v>
      </c>
      <c r="L446" s="26">
        <v>0</v>
      </c>
      <c r="M446" s="26">
        <v>0</v>
      </c>
      <c r="N446" s="26">
        <v>0</v>
      </c>
      <c r="O446" s="26">
        <v>0</v>
      </c>
      <c r="P446" s="26">
        <v>0</v>
      </c>
      <c r="Q446" s="26">
        <v>0</v>
      </c>
      <c r="R446" s="26">
        <v>0</v>
      </c>
      <c r="S446" s="26">
        <v>0</v>
      </c>
      <c r="T446" s="26">
        <v>0</v>
      </c>
      <c r="U446" s="26">
        <v>0</v>
      </c>
      <c r="V446" s="26">
        <v>0</v>
      </c>
      <c r="W446" s="26">
        <v>0</v>
      </c>
      <c r="X446" s="26">
        <v>0</v>
      </c>
      <c r="Y446" s="46" t="s">
        <v>7</v>
      </c>
      <c r="Z446" s="15"/>
    </row>
    <row r="447" spans="1:26" ht="51">
      <c r="A447" s="47" t="s">
        <v>1295</v>
      </c>
      <c r="B447" s="11" t="s">
        <v>899</v>
      </c>
      <c r="C447" s="11" t="s">
        <v>974</v>
      </c>
      <c r="D447" s="11" t="s">
        <v>1047</v>
      </c>
      <c r="E447" s="61">
        <f t="shared" si="34"/>
        <v>590</v>
      </c>
      <c r="F447" s="62">
        <f t="shared" si="35"/>
        <v>590</v>
      </c>
      <c r="G447" s="13">
        <v>0</v>
      </c>
      <c r="H447" s="13">
        <v>0</v>
      </c>
      <c r="I447" s="12">
        <f>450+140</f>
        <v>590</v>
      </c>
      <c r="J447" s="26">
        <v>0</v>
      </c>
      <c r="K447" s="26">
        <v>0</v>
      </c>
      <c r="L447" s="26">
        <v>0</v>
      </c>
      <c r="M447" s="26">
        <v>0</v>
      </c>
      <c r="N447" s="26">
        <v>0</v>
      </c>
      <c r="O447" s="26">
        <v>0</v>
      </c>
      <c r="P447" s="26">
        <v>0</v>
      </c>
      <c r="Q447" s="26">
        <v>0</v>
      </c>
      <c r="R447" s="26">
        <v>0</v>
      </c>
      <c r="S447" s="26">
        <v>0</v>
      </c>
      <c r="T447" s="26">
        <v>0</v>
      </c>
      <c r="U447" s="26">
        <v>0</v>
      </c>
      <c r="V447" s="26">
        <v>0</v>
      </c>
      <c r="W447" s="26">
        <v>0</v>
      </c>
      <c r="X447" s="26">
        <v>0</v>
      </c>
      <c r="Y447" s="46" t="s">
        <v>7</v>
      </c>
      <c r="Z447" s="15"/>
    </row>
    <row r="448" spans="1:26" ht="51">
      <c r="A448" s="47" t="s">
        <v>1296</v>
      </c>
      <c r="B448" s="11" t="s">
        <v>900</v>
      </c>
      <c r="C448" s="11" t="s">
        <v>975</v>
      </c>
      <c r="D448" s="11" t="s">
        <v>1047</v>
      </c>
      <c r="E448" s="61">
        <f t="shared" si="34"/>
        <v>200</v>
      </c>
      <c r="F448" s="62">
        <f t="shared" si="35"/>
        <v>200</v>
      </c>
      <c r="G448" s="13">
        <v>0</v>
      </c>
      <c r="H448" s="13">
        <v>0</v>
      </c>
      <c r="I448" s="12">
        <v>200</v>
      </c>
      <c r="J448" s="26">
        <v>0</v>
      </c>
      <c r="K448" s="26">
        <v>0</v>
      </c>
      <c r="L448" s="26">
        <v>0</v>
      </c>
      <c r="M448" s="26">
        <v>0</v>
      </c>
      <c r="N448" s="26">
        <v>0</v>
      </c>
      <c r="O448" s="26">
        <v>0</v>
      </c>
      <c r="P448" s="26">
        <v>0</v>
      </c>
      <c r="Q448" s="26">
        <v>0</v>
      </c>
      <c r="R448" s="26">
        <v>0</v>
      </c>
      <c r="S448" s="26">
        <v>0</v>
      </c>
      <c r="T448" s="26">
        <v>0</v>
      </c>
      <c r="U448" s="26">
        <v>0</v>
      </c>
      <c r="V448" s="26">
        <v>0</v>
      </c>
      <c r="W448" s="26">
        <v>0</v>
      </c>
      <c r="X448" s="26">
        <v>0</v>
      </c>
      <c r="Y448" s="46" t="s">
        <v>7</v>
      </c>
      <c r="Z448" s="15"/>
    </row>
    <row r="449" spans="1:26" ht="63.75">
      <c r="A449" s="47" t="s">
        <v>1297</v>
      </c>
      <c r="B449" s="11" t="s">
        <v>901</v>
      </c>
      <c r="C449" s="11" t="s">
        <v>976</v>
      </c>
      <c r="D449" s="11" t="s">
        <v>1047</v>
      </c>
      <c r="E449" s="61">
        <f t="shared" si="34"/>
        <v>200</v>
      </c>
      <c r="F449" s="62">
        <f t="shared" si="35"/>
        <v>200</v>
      </c>
      <c r="G449" s="13">
        <v>0</v>
      </c>
      <c r="H449" s="13">
        <v>0</v>
      </c>
      <c r="I449" s="12">
        <v>200</v>
      </c>
      <c r="J449" s="26">
        <v>0</v>
      </c>
      <c r="K449" s="26">
        <v>0</v>
      </c>
      <c r="L449" s="26">
        <v>0</v>
      </c>
      <c r="M449" s="26">
        <v>0</v>
      </c>
      <c r="N449" s="26">
        <v>0</v>
      </c>
      <c r="O449" s="26">
        <v>0</v>
      </c>
      <c r="P449" s="26">
        <v>0</v>
      </c>
      <c r="Q449" s="26">
        <v>0</v>
      </c>
      <c r="R449" s="26">
        <v>0</v>
      </c>
      <c r="S449" s="26">
        <v>0</v>
      </c>
      <c r="T449" s="26">
        <v>0</v>
      </c>
      <c r="U449" s="26">
        <v>0</v>
      </c>
      <c r="V449" s="26">
        <v>0</v>
      </c>
      <c r="W449" s="26">
        <v>0</v>
      </c>
      <c r="X449" s="26">
        <v>0</v>
      </c>
      <c r="Y449" s="46" t="s">
        <v>7</v>
      </c>
      <c r="Z449" s="15"/>
    </row>
    <row r="450" spans="1:26" ht="51">
      <c r="A450" s="47" t="s">
        <v>1298</v>
      </c>
      <c r="B450" s="11" t="s">
        <v>902</v>
      </c>
      <c r="C450" s="11" t="s">
        <v>977</v>
      </c>
      <c r="D450" s="11" t="s">
        <v>1047</v>
      </c>
      <c r="E450" s="61">
        <f t="shared" si="34"/>
        <v>208</v>
      </c>
      <c r="F450" s="62">
        <f t="shared" si="35"/>
        <v>208</v>
      </c>
      <c r="G450" s="13">
        <v>0</v>
      </c>
      <c r="H450" s="13">
        <v>0</v>
      </c>
      <c r="I450" s="12">
        <v>208</v>
      </c>
      <c r="J450" s="26">
        <v>0</v>
      </c>
      <c r="K450" s="26">
        <v>0</v>
      </c>
      <c r="L450" s="26">
        <v>0</v>
      </c>
      <c r="M450" s="26">
        <v>0</v>
      </c>
      <c r="N450" s="26">
        <v>0</v>
      </c>
      <c r="O450" s="26">
        <v>0</v>
      </c>
      <c r="P450" s="26">
        <v>0</v>
      </c>
      <c r="Q450" s="26">
        <v>0</v>
      </c>
      <c r="R450" s="26">
        <v>0</v>
      </c>
      <c r="S450" s="26">
        <v>0</v>
      </c>
      <c r="T450" s="26">
        <v>0</v>
      </c>
      <c r="U450" s="26">
        <v>0</v>
      </c>
      <c r="V450" s="26">
        <v>0</v>
      </c>
      <c r="W450" s="26">
        <v>0</v>
      </c>
      <c r="X450" s="26">
        <v>0</v>
      </c>
      <c r="Y450" s="46" t="s">
        <v>7</v>
      </c>
      <c r="Z450" s="15"/>
    </row>
    <row r="451" spans="1:26" ht="51">
      <c r="A451" s="47" t="s">
        <v>1299</v>
      </c>
      <c r="B451" s="11" t="s">
        <v>903</v>
      </c>
      <c r="C451" s="11" t="s">
        <v>978</v>
      </c>
      <c r="D451" s="11" t="s">
        <v>1047</v>
      </c>
      <c r="E451" s="61">
        <f t="shared" si="34"/>
        <v>70</v>
      </c>
      <c r="F451" s="62">
        <f t="shared" si="35"/>
        <v>70</v>
      </c>
      <c r="G451" s="13">
        <v>0</v>
      </c>
      <c r="H451" s="13">
        <v>0</v>
      </c>
      <c r="I451" s="12">
        <v>70</v>
      </c>
      <c r="J451" s="26">
        <v>0</v>
      </c>
      <c r="K451" s="26">
        <v>0</v>
      </c>
      <c r="L451" s="26">
        <v>0</v>
      </c>
      <c r="M451" s="26">
        <v>0</v>
      </c>
      <c r="N451" s="26">
        <v>0</v>
      </c>
      <c r="O451" s="26">
        <v>0</v>
      </c>
      <c r="P451" s="26">
        <v>0</v>
      </c>
      <c r="Q451" s="26">
        <v>0</v>
      </c>
      <c r="R451" s="26">
        <v>0</v>
      </c>
      <c r="S451" s="26">
        <v>0</v>
      </c>
      <c r="T451" s="26">
        <v>0</v>
      </c>
      <c r="U451" s="26">
        <v>0</v>
      </c>
      <c r="V451" s="26">
        <v>0</v>
      </c>
      <c r="W451" s="26">
        <v>0</v>
      </c>
      <c r="X451" s="26">
        <v>0</v>
      </c>
      <c r="Y451" s="46" t="s">
        <v>7</v>
      </c>
      <c r="Z451" s="15"/>
    </row>
    <row r="452" spans="1:26" ht="63.75">
      <c r="A452" s="47" t="s">
        <v>1300</v>
      </c>
      <c r="B452" s="11" t="s">
        <v>904</v>
      </c>
      <c r="C452" s="11">
        <v>608695000</v>
      </c>
      <c r="D452" s="11" t="s">
        <v>1047</v>
      </c>
      <c r="E452" s="61">
        <f t="shared" si="34"/>
        <v>450</v>
      </c>
      <c r="F452" s="62">
        <f t="shared" si="35"/>
        <v>450</v>
      </c>
      <c r="G452" s="13">
        <v>0</v>
      </c>
      <c r="H452" s="13">
        <v>0</v>
      </c>
      <c r="I452" s="12">
        <v>450</v>
      </c>
      <c r="J452" s="26">
        <v>0</v>
      </c>
      <c r="K452" s="26">
        <v>0</v>
      </c>
      <c r="L452" s="26">
        <v>0</v>
      </c>
      <c r="M452" s="26">
        <v>0</v>
      </c>
      <c r="N452" s="26">
        <v>0</v>
      </c>
      <c r="O452" s="26">
        <v>0</v>
      </c>
      <c r="P452" s="26">
        <v>0</v>
      </c>
      <c r="Q452" s="26">
        <v>0</v>
      </c>
      <c r="R452" s="26">
        <v>0</v>
      </c>
      <c r="S452" s="26">
        <v>0</v>
      </c>
      <c r="T452" s="26">
        <v>0</v>
      </c>
      <c r="U452" s="26">
        <v>0</v>
      </c>
      <c r="V452" s="26">
        <v>0</v>
      </c>
      <c r="W452" s="26">
        <v>0</v>
      </c>
      <c r="X452" s="26">
        <v>0</v>
      </c>
      <c r="Y452" s="46" t="s">
        <v>7</v>
      </c>
      <c r="Z452" s="15"/>
    </row>
    <row r="453" spans="1:26" ht="51">
      <c r="A453" s="47" t="s">
        <v>1301</v>
      </c>
      <c r="B453" s="11" t="s">
        <v>905</v>
      </c>
      <c r="C453" s="11" t="s">
        <v>979</v>
      </c>
      <c r="D453" s="11" t="s">
        <v>1047</v>
      </c>
      <c r="E453" s="61">
        <f t="shared" si="34"/>
        <v>7218.16</v>
      </c>
      <c r="F453" s="62">
        <f t="shared" si="35"/>
        <v>7218.16</v>
      </c>
      <c r="G453" s="13">
        <v>0</v>
      </c>
      <c r="H453" s="13">
        <v>0</v>
      </c>
      <c r="I453" s="13">
        <v>7218.16</v>
      </c>
      <c r="J453" s="26">
        <v>0</v>
      </c>
      <c r="K453" s="26">
        <v>0</v>
      </c>
      <c r="L453" s="26">
        <v>0</v>
      </c>
      <c r="M453" s="26">
        <v>0</v>
      </c>
      <c r="N453" s="26">
        <v>0</v>
      </c>
      <c r="O453" s="26">
        <v>0</v>
      </c>
      <c r="P453" s="26">
        <v>0</v>
      </c>
      <c r="Q453" s="26">
        <v>0</v>
      </c>
      <c r="R453" s="26">
        <v>0</v>
      </c>
      <c r="S453" s="26">
        <v>0</v>
      </c>
      <c r="T453" s="26">
        <v>0</v>
      </c>
      <c r="U453" s="26">
        <v>0</v>
      </c>
      <c r="V453" s="26">
        <v>0</v>
      </c>
      <c r="W453" s="26">
        <v>0</v>
      </c>
      <c r="X453" s="26">
        <v>0</v>
      </c>
      <c r="Y453" s="46" t="s">
        <v>7</v>
      </c>
      <c r="Z453" s="15"/>
    </row>
    <row r="454" spans="1:26" ht="51">
      <c r="A454" s="47" t="s">
        <v>1302</v>
      </c>
      <c r="B454" s="11" t="s">
        <v>906</v>
      </c>
      <c r="C454" s="11" t="s">
        <v>980</v>
      </c>
      <c r="D454" s="11" t="s">
        <v>1047</v>
      </c>
      <c r="E454" s="61">
        <f t="shared" si="34"/>
        <v>300</v>
      </c>
      <c r="F454" s="62">
        <f t="shared" si="35"/>
        <v>300</v>
      </c>
      <c r="G454" s="13">
        <v>0</v>
      </c>
      <c r="H454" s="13">
        <v>0</v>
      </c>
      <c r="I454" s="12">
        <v>300</v>
      </c>
      <c r="J454" s="26">
        <v>0</v>
      </c>
      <c r="K454" s="26">
        <v>0</v>
      </c>
      <c r="L454" s="26">
        <v>0</v>
      </c>
      <c r="M454" s="26">
        <v>0</v>
      </c>
      <c r="N454" s="26">
        <v>0</v>
      </c>
      <c r="O454" s="26">
        <v>0</v>
      </c>
      <c r="P454" s="26">
        <v>0</v>
      </c>
      <c r="Q454" s="26">
        <v>0</v>
      </c>
      <c r="R454" s="26">
        <v>0</v>
      </c>
      <c r="S454" s="26">
        <v>0</v>
      </c>
      <c r="T454" s="26">
        <v>0</v>
      </c>
      <c r="U454" s="26">
        <v>0</v>
      </c>
      <c r="V454" s="26">
        <v>0</v>
      </c>
      <c r="W454" s="26">
        <v>0</v>
      </c>
      <c r="X454" s="26">
        <v>0</v>
      </c>
      <c r="Y454" s="46" t="s">
        <v>7</v>
      </c>
      <c r="Z454" s="15"/>
    </row>
    <row r="455" spans="1:26" ht="51">
      <c r="A455" s="47" t="s">
        <v>1303</v>
      </c>
      <c r="B455" s="11" t="s">
        <v>907</v>
      </c>
      <c r="C455" s="11" t="s">
        <v>981</v>
      </c>
      <c r="D455" s="11" t="s">
        <v>1047</v>
      </c>
      <c r="E455" s="61">
        <f t="shared" si="34"/>
        <v>748.8</v>
      </c>
      <c r="F455" s="62">
        <f t="shared" si="35"/>
        <v>748.8</v>
      </c>
      <c r="G455" s="13">
        <v>0</v>
      </c>
      <c r="H455" s="13">
        <v>0</v>
      </c>
      <c r="I455" s="12">
        <v>748.8</v>
      </c>
      <c r="J455" s="26">
        <v>0</v>
      </c>
      <c r="K455" s="26">
        <v>0</v>
      </c>
      <c r="L455" s="26">
        <v>0</v>
      </c>
      <c r="M455" s="26">
        <v>0</v>
      </c>
      <c r="N455" s="26">
        <v>0</v>
      </c>
      <c r="O455" s="26">
        <v>0</v>
      </c>
      <c r="P455" s="26">
        <v>0</v>
      </c>
      <c r="Q455" s="26">
        <v>0</v>
      </c>
      <c r="R455" s="26">
        <v>0</v>
      </c>
      <c r="S455" s="26">
        <v>0</v>
      </c>
      <c r="T455" s="26">
        <v>0</v>
      </c>
      <c r="U455" s="26">
        <v>0</v>
      </c>
      <c r="V455" s="26">
        <v>0</v>
      </c>
      <c r="W455" s="26">
        <v>0</v>
      </c>
      <c r="X455" s="26">
        <v>0</v>
      </c>
      <c r="Y455" s="46" t="s">
        <v>7</v>
      </c>
      <c r="Z455" s="15"/>
    </row>
    <row r="456" spans="1:26" ht="51">
      <c r="A456" s="47" t="s">
        <v>1304</v>
      </c>
      <c r="B456" s="11" t="s">
        <v>908</v>
      </c>
      <c r="C456" s="11" t="s">
        <v>982</v>
      </c>
      <c r="D456" s="11" t="s">
        <v>1047</v>
      </c>
      <c r="E456" s="61">
        <f t="shared" si="34"/>
        <v>50</v>
      </c>
      <c r="F456" s="62">
        <f t="shared" si="35"/>
        <v>50</v>
      </c>
      <c r="G456" s="13">
        <v>0</v>
      </c>
      <c r="H456" s="13">
        <v>0</v>
      </c>
      <c r="I456" s="12">
        <v>50</v>
      </c>
      <c r="J456" s="26">
        <v>0</v>
      </c>
      <c r="K456" s="26">
        <v>0</v>
      </c>
      <c r="L456" s="26">
        <v>0</v>
      </c>
      <c r="M456" s="26">
        <v>0</v>
      </c>
      <c r="N456" s="26">
        <v>0</v>
      </c>
      <c r="O456" s="26">
        <v>0</v>
      </c>
      <c r="P456" s="26">
        <v>0</v>
      </c>
      <c r="Q456" s="26">
        <v>0</v>
      </c>
      <c r="R456" s="26">
        <v>0</v>
      </c>
      <c r="S456" s="26">
        <v>0</v>
      </c>
      <c r="T456" s="26">
        <v>0</v>
      </c>
      <c r="U456" s="26">
        <v>0</v>
      </c>
      <c r="V456" s="26">
        <v>0</v>
      </c>
      <c r="W456" s="26">
        <v>0</v>
      </c>
      <c r="X456" s="26">
        <v>0</v>
      </c>
      <c r="Y456" s="46" t="s">
        <v>7</v>
      </c>
      <c r="Z456" s="15"/>
    </row>
    <row r="457" spans="1:26" ht="51">
      <c r="A457" s="47" t="s">
        <v>1305</v>
      </c>
      <c r="B457" s="11" t="s">
        <v>909</v>
      </c>
      <c r="C457" s="11" t="s">
        <v>983</v>
      </c>
      <c r="D457" s="11" t="s">
        <v>1047</v>
      </c>
      <c r="E457" s="61">
        <f t="shared" si="34"/>
        <v>195</v>
      </c>
      <c r="F457" s="62">
        <f t="shared" si="35"/>
        <v>195</v>
      </c>
      <c r="G457" s="13">
        <v>0</v>
      </c>
      <c r="H457" s="13">
        <v>0</v>
      </c>
      <c r="I457" s="12">
        <v>195</v>
      </c>
      <c r="J457" s="26">
        <v>0</v>
      </c>
      <c r="K457" s="26">
        <v>0</v>
      </c>
      <c r="L457" s="26">
        <v>0</v>
      </c>
      <c r="M457" s="26">
        <v>0</v>
      </c>
      <c r="N457" s="26">
        <v>0</v>
      </c>
      <c r="O457" s="26">
        <v>0</v>
      </c>
      <c r="P457" s="26">
        <v>0</v>
      </c>
      <c r="Q457" s="26">
        <v>0</v>
      </c>
      <c r="R457" s="26">
        <v>0</v>
      </c>
      <c r="S457" s="26">
        <v>0</v>
      </c>
      <c r="T457" s="26">
        <v>0</v>
      </c>
      <c r="U457" s="26">
        <v>0</v>
      </c>
      <c r="V457" s="26">
        <v>0</v>
      </c>
      <c r="W457" s="26">
        <v>0</v>
      </c>
      <c r="X457" s="26">
        <v>0</v>
      </c>
      <c r="Y457" s="46" t="s">
        <v>7</v>
      </c>
      <c r="Z457" s="15"/>
    </row>
    <row r="458" spans="1:26" ht="63.75">
      <c r="A458" s="47" t="s">
        <v>1306</v>
      </c>
      <c r="B458" s="11" t="s">
        <v>910</v>
      </c>
      <c r="C458" s="11" t="s">
        <v>984</v>
      </c>
      <c r="D458" s="11" t="s">
        <v>1047</v>
      </c>
      <c r="E458" s="61">
        <f t="shared" si="34"/>
        <v>416</v>
      </c>
      <c r="F458" s="62">
        <f t="shared" si="35"/>
        <v>416</v>
      </c>
      <c r="G458" s="13">
        <v>0</v>
      </c>
      <c r="H458" s="13">
        <v>0</v>
      </c>
      <c r="I458" s="12">
        <v>416</v>
      </c>
      <c r="J458" s="26">
        <v>0</v>
      </c>
      <c r="K458" s="26">
        <v>0</v>
      </c>
      <c r="L458" s="26">
        <v>0</v>
      </c>
      <c r="M458" s="26">
        <v>0</v>
      </c>
      <c r="N458" s="26">
        <v>0</v>
      </c>
      <c r="O458" s="26">
        <v>0</v>
      </c>
      <c r="P458" s="26">
        <v>0</v>
      </c>
      <c r="Q458" s="26">
        <v>0</v>
      </c>
      <c r="R458" s="26">
        <v>0</v>
      </c>
      <c r="S458" s="26">
        <v>0</v>
      </c>
      <c r="T458" s="26">
        <v>0</v>
      </c>
      <c r="U458" s="26">
        <v>0</v>
      </c>
      <c r="V458" s="26">
        <v>0</v>
      </c>
      <c r="W458" s="26">
        <v>0</v>
      </c>
      <c r="X458" s="26">
        <v>0</v>
      </c>
      <c r="Y458" s="46" t="s">
        <v>7</v>
      </c>
      <c r="Z458" s="15"/>
    </row>
    <row r="459" spans="1:26" ht="51">
      <c r="A459" s="47" t="s">
        <v>1307</v>
      </c>
      <c r="B459" s="11" t="s">
        <v>911</v>
      </c>
      <c r="C459" s="11" t="s">
        <v>985</v>
      </c>
      <c r="D459" s="11" t="s">
        <v>1047</v>
      </c>
      <c r="E459" s="61">
        <f t="shared" si="34"/>
        <v>483.6</v>
      </c>
      <c r="F459" s="62">
        <f t="shared" si="35"/>
        <v>483.6</v>
      </c>
      <c r="G459" s="13">
        <v>0</v>
      </c>
      <c r="H459" s="13">
        <v>0</v>
      </c>
      <c r="I459" s="12">
        <v>483.6</v>
      </c>
      <c r="J459" s="26">
        <v>0</v>
      </c>
      <c r="K459" s="26">
        <v>0</v>
      </c>
      <c r="L459" s="26">
        <v>0</v>
      </c>
      <c r="M459" s="26">
        <v>0</v>
      </c>
      <c r="N459" s="26">
        <v>0</v>
      </c>
      <c r="O459" s="26">
        <v>0</v>
      </c>
      <c r="P459" s="26">
        <v>0</v>
      </c>
      <c r="Q459" s="26">
        <v>0</v>
      </c>
      <c r="R459" s="26">
        <v>0</v>
      </c>
      <c r="S459" s="26">
        <v>0</v>
      </c>
      <c r="T459" s="26">
        <v>0</v>
      </c>
      <c r="U459" s="26">
        <v>0</v>
      </c>
      <c r="V459" s="26">
        <v>0</v>
      </c>
      <c r="W459" s="26">
        <v>0</v>
      </c>
      <c r="X459" s="26">
        <v>0</v>
      </c>
      <c r="Y459" s="46" t="s">
        <v>7</v>
      </c>
      <c r="Z459" s="15"/>
    </row>
    <row r="460" spans="1:26" ht="51">
      <c r="A460" s="47" t="s">
        <v>1308</v>
      </c>
      <c r="B460" s="11" t="s">
        <v>912</v>
      </c>
      <c r="C460" s="11" t="s">
        <v>986</v>
      </c>
      <c r="D460" s="11" t="s">
        <v>1047</v>
      </c>
      <c r="E460" s="61">
        <f t="shared" si="34"/>
        <v>780</v>
      </c>
      <c r="F460" s="62">
        <f t="shared" si="35"/>
        <v>780</v>
      </c>
      <c r="G460" s="13">
        <v>0</v>
      </c>
      <c r="H460" s="13">
        <v>0</v>
      </c>
      <c r="I460" s="12">
        <v>780</v>
      </c>
      <c r="J460" s="26">
        <v>0</v>
      </c>
      <c r="K460" s="26">
        <v>0</v>
      </c>
      <c r="L460" s="26">
        <v>0</v>
      </c>
      <c r="M460" s="26">
        <v>0</v>
      </c>
      <c r="N460" s="26">
        <v>0</v>
      </c>
      <c r="O460" s="26">
        <v>0</v>
      </c>
      <c r="P460" s="26">
        <v>0</v>
      </c>
      <c r="Q460" s="26">
        <v>0</v>
      </c>
      <c r="R460" s="26">
        <v>0</v>
      </c>
      <c r="S460" s="26">
        <v>0</v>
      </c>
      <c r="T460" s="26">
        <v>0</v>
      </c>
      <c r="U460" s="26">
        <v>0</v>
      </c>
      <c r="V460" s="26">
        <v>0</v>
      </c>
      <c r="W460" s="26">
        <v>0</v>
      </c>
      <c r="X460" s="26">
        <v>0</v>
      </c>
      <c r="Y460" s="46" t="s">
        <v>7</v>
      </c>
      <c r="Z460" s="15"/>
    </row>
    <row r="461" spans="1:26" ht="51">
      <c r="A461" s="47" t="s">
        <v>1309</v>
      </c>
      <c r="B461" s="11" t="s">
        <v>913</v>
      </c>
      <c r="C461" s="11" t="s">
        <v>987</v>
      </c>
      <c r="D461" s="11" t="s">
        <v>1047</v>
      </c>
      <c r="E461" s="61">
        <f t="shared" si="34"/>
        <v>507</v>
      </c>
      <c r="F461" s="62">
        <f t="shared" si="35"/>
        <v>507</v>
      </c>
      <c r="G461" s="13">
        <v>0</v>
      </c>
      <c r="H461" s="13">
        <v>0</v>
      </c>
      <c r="I461" s="12">
        <v>507</v>
      </c>
      <c r="J461" s="26">
        <v>0</v>
      </c>
      <c r="K461" s="26">
        <v>0</v>
      </c>
      <c r="L461" s="26">
        <v>0</v>
      </c>
      <c r="M461" s="26">
        <v>0</v>
      </c>
      <c r="N461" s="26">
        <v>0</v>
      </c>
      <c r="O461" s="26">
        <v>0</v>
      </c>
      <c r="P461" s="26">
        <v>0</v>
      </c>
      <c r="Q461" s="26">
        <v>0</v>
      </c>
      <c r="R461" s="26">
        <v>0</v>
      </c>
      <c r="S461" s="26">
        <v>0</v>
      </c>
      <c r="T461" s="26">
        <v>0</v>
      </c>
      <c r="U461" s="26">
        <v>0</v>
      </c>
      <c r="V461" s="26">
        <v>0</v>
      </c>
      <c r="W461" s="26">
        <v>0</v>
      </c>
      <c r="X461" s="26">
        <v>0</v>
      </c>
      <c r="Y461" s="46" t="s">
        <v>7</v>
      </c>
      <c r="Z461" s="15"/>
    </row>
    <row r="462" spans="1:26" ht="51">
      <c r="A462" s="47" t="s">
        <v>1310</v>
      </c>
      <c r="B462" s="11" t="s">
        <v>914</v>
      </c>
      <c r="C462" s="11" t="s">
        <v>988</v>
      </c>
      <c r="D462" s="11" t="s">
        <v>1047</v>
      </c>
      <c r="E462" s="61">
        <f t="shared" si="34"/>
        <v>16</v>
      </c>
      <c r="F462" s="62">
        <f t="shared" si="35"/>
        <v>16</v>
      </c>
      <c r="G462" s="13">
        <v>0</v>
      </c>
      <c r="H462" s="13">
        <v>0</v>
      </c>
      <c r="I462" s="12">
        <v>16</v>
      </c>
      <c r="J462" s="26">
        <v>0</v>
      </c>
      <c r="K462" s="26">
        <v>0</v>
      </c>
      <c r="L462" s="26">
        <v>0</v>
      </c>
      <c r="M462" s="26">
        <v>0</v>
      </c>
      <c r="N462" s="26">
        <v>0</v>
      </c>
      <c r="O462" s="26">
        <v>0</v>
      </c>
      <c r="P462" s="26">
        <v>0</v>
      </c>
      <c r="Q462" s="26">
        <v>0</v>
      </c>
      <c r="R462" s="26">
        <v>0</v>
      </c>
      <c r="S462" s="26">
        <v>0</v>
      </c>
      <c r="T462" s="26">
        <v>0</v>
      </c>
      <c r="U462" s="26">
        <v>0</v>
      </c>
      <c r="V462" s="26">
        <v>0</v>
      </c>
      <c r="W462" s="26">
        <v>0</v>
      </c>
      <c r="X462" s="26">
        <v>0</v>
      </c>
      <c r="Y462" s="46" t="s">
        <v>7</v>
      </c>
      <c r="Z462" s="15"/>
    </row>
    <row r="463" spans="1:26" ht="51">
      <c r="A463" s="47" t="s">
        <v>1311</v>
      </c>
      <c r="B463" s="11" t="s">
        <v>915</v>
      </c>
      <c r="C463" s="11" t="s">
        <v>989</v>
      </c>
      <c r="D463" s="11" t="s">
        <v>1047</v>
      </c>
      <c r="E463" s="61">
        <f t="shared" si="34"/>
        <v>10</v>
      </c>
      <c r="F463" s="62">
        <f t="shared" si="35"/>
        <v>10</v>
      </c>
      <c r="G463" s="13">
        <v>0</v>
      </c>
      <c r="H463" s="13">
        <v>0</v>
      </c>
      <c r="I463" s="12">
        <v>10</v>
      </c>
      <c r="J463" s="26">
        <v>0</v>
      </c>
      <c r="K463" s="26">
        <v>0</v>
      </c>
      <c r="L463" s="26">
        <v>0</v>
      </c>
      <c r="M463" s="26">
        <v>0</v>
      </c>
      <c r="N463" s="26">
        <v>0</v>
      </c>
      <c r="O463" s="26">
        <v>0</v>
      </c>
      <c r="P463" s="26">
        <v>0</v>
      </c>
      <c r="Q463" s="26">
        <v>0</v>
      </c>
      <c r="R463" s="26">
        <v>0</v>
      </c>
      <c r="S463" s="26">
        <v>0</v>
      </c>
      <c r="T463" s="26">
        <v>0</v>
      </c>
      <c r="U463" s="26">
        <v>0</v>
      </c>
      <c r="V463" s="26">
        <v>0</v>
      </c>
      <c r="W463" s="26">
        <v>0</v>
      </c>
      <c r="X463" s="26">
        <v>0</v>
      </c>
      <c r="Y463" s="46" t="s">
        <v>7</v>
      </c>
      <c r="Z463" s="15"/>
    </row>
    <row r="464" spans="1:26" ht="51">
      <c r="A464" s="47" t="s">
        <v>1312</v>
      </c>
      <c r="B464" s="11" t="s">
        <v>916</v>
      </c>
      <c r="C464" s="11" t="s">
        <v>990</v>
      </c>
      <c r="D464" s="11" t="s">
        <v>1047</v>
      </c>
      <c r="E464" s="61">
        <f t="shared" si="34"/>
        <v>169</v>
      </c>
      <c r="F464" s="62">
        <f t="shared" si="35"/>
        <v>169</v>
      </c>
      <c r="G464" s="13">
        <v>0</v>
      </c>
      <c r="H464" s="13">
        <v>0</v>
      </c>
      <c r="I464" s="12">
        <v>169</v>
      </c>
      <c r="J464" s="26">
        <v>0</v>
      </c>
      <c r="K464" s="26">
        <v>0</v>
      </c>
      <c r="L464" s="26">
        <v>0</v>
      </c>
      <c r="M464" s="26">
        <v>0</v>
      </c>
      <c r="N464" s="26">
        <v>0</v>
      </c>
      <c r="O464" s="26">
        <v>0</v>
      </c>
      <c r="P464" s="26">
        <v>0</v>
      </c>
      <c r="Q464" s="26">
        <v>0</v>
      </c>
      <c r="R464" s="26">
        <v>0</v>
      </c>
      <c r="S464" s="26">
        <v>0</v>
      </c>
      <c r="T464" s="26">
        <v>0</v>
      </c>
      <c r="U464" s="26">
        <v>0</v>
      </c>
      <c r="V464" s="26">
        <v>0</v>
      </c>
      <c r="W464" s="26">
        <v>0</v>
      </c>
      <c r="X464" s="26">
        <v>0</v>
      </c>
      <c r="Y464" s="46" t="s">
        <v>7</v>
      </c>
      <c r="Z464" s="15"/>
    </row>
    <row r="465" spans="1:26" ht="51">
      <c r="A465" s="47" t="s">
        <v>1313</v>
      </c>
      <c r="B465" s="11" t="s">
        <v>917</v>
      </c>
      <c r="C465" s="11" t="s">
        <v>991</v>
      </c>
      <c r="D465" s="11" t="s">
        <v>1047</v>
      </c>
      <c r="E465" s="61">
        <f t="shared" si="34"/>
        <v>585</v>
      </c>
      <c r="F465" s="62">
        <f t="shared" si="35"/>
        <v>585</v>
      </c>
      <c r="G465" s="13">
        <v>0</v>
      </c>
      <c r="H465" s="13">
        <v>0</v>
      </c>
      <c r="I465" s="12">
        <v>585</v>
      </c>
      <c r="J465" s="26">
        <v>0</v>
      </c>
      <c r="K465" s="26">
        <v>0</v>
      </c>
      <c r="L465" s="26">
        <v>0</v>
      </c>
      <c r="M465" s="26">
        <v>0</v>
      </c>
      <c r="N465" s="26">
        <v>0</v>
      </c>
      <c r="O465" s="26">
        <v>0</v>
      </c>
      <c r="P465" s="26">
        <v>0</v>
      </c>
      <c r="Q465" s="26">
        <v>0</v>
      </c>
      <c r="R465" s="26">
        <v>0</v>
      </c>
      <c r="S465" s="26">
        <v>0</v>
      </c>
      <c r="T465" s="26">
        <v>0</v>
      </c>
      <c r="U465" s="26">
        <v>0</v>
      </c>
      <c r="V465" s="26">
        <v>0</v>
      </c>
      <c r="W465" s="26">
        <v>0</v>
      </c>
      <c r="X465" s="26">
        <v>0</v>
      </c>
      <c r="Y465" s="46" t="s">
        <v>7</v>
      </c>
      <c r="Z465" s="15"/>
    </row>
    <row r="466" spans="1:26" ht="51">
      <c r="A466" s="47" t="s">
        <v>1314</v>
      </c>
      <c r="B466" s="11" t="s">
        <v>918</v>
      </c>
      <c r="C466" s="11" t="s">
        <v>992</v>
      </c>
      <c r="D466" s="11" t="s">
        <v>1047</v>
      </c>
      <c r="E466" s="61">
        <f t="shared" si="34"/>
        <v>383.2</v>
      </c>
      <c r="F466" s="62">
        <f t="shared" si="35"/>
        <v>383.2</v>
      </c>
      <c r="G466" s="13">
        <v>0</v>
      </c>
      <c r="H466" s="13">
        <v>0</v>
      </c>
      <c r="I466" s="12">
        <v>383.2</v>
      </c>
      <c r="J466" s="26">
        <v>0</v>
      </c>
      <c r="K466" s="26">
        <v>0</v>
      </c>
      <c r="L466" s="26">
        <v>0</v>
      </c>
      <c r="M466" s="26">
        <v>0</v>
      </c>
      <c r="N466" s="26">
        <v>0</v>
      </c>
      <c r="O466" s="26">
        <v>0</v>
      </c>
      <c r="P466" s="26">
        <v>0</v>
      </c>
      <c r="Q466" s="26">
        <v>0</v>
      </c>
      <c r="R466" s="26">
        <v>0</v>
      </c>
      <c r="S466" s="26">
        <v>0</v>
      </c>
      <c r="T466" s="26">
        <v>0</v>
      </c>
      <c r="U466" s="26">
        <v>0</v>
      </c>
      <c r="V466" s="26">
        <v>0</v>
      </c>
      <c r="W466" s="26">
        <v>0</v>
      </c>
      <c r="X466" s="26">
        <v>0</v>
      </c>
      <c r="Y466" s="46" t="s">
        <v>7</v>
      </c>
      <c r="Z466" s="15"/>
    </row>
    <row r="467" spans="1:26" ht="51">
      <c r="A467" s="47" t="s">
        <v>1315</v>
      </c>
      <c r="B467" s="11" t="s">
        <v>919</v>
      </c>
      <c r="C467" s="11" t="s">
        <v>993</v>
      </c>
      <c r="D467" s="11" t="s">
        <v>1047</v>
      </c>
      <c r="E467" s="61">
        <f t="shared" si="34"/>
        <v>219</v>
      </c>
      <c r="F467" s="62">
        <f t="shared" si="35"/>
        <v>219</v>
      </c>
      <c r="G467" s="13">
        <v>0</v>
      </c>
      <c r="H467" s="13">
        <v>0</v>
      </c>
      <c r="I467" s="12">
        <v>219</v>
      </c>
      <c r="J467" s="26">
        <v>0</v>
      </c>
      <c r="K467" s="26">
        <v>0</v>
      </c>
      <c r="L467" s="26">
        <v>0</v>
      </c>
      <c r="M467" s="26">
        <v>0</v>
      </c>
      <c r="N467" s="26">
        <v>0</v>
      </c>
      <c r="O467" s="26">
        <v>0</v>
      </c>
      <c r="P467" s="26">
        <v>0</v>
      </c>
      <c r="Q467" s="26">
        <v>0</v>
      </c>
      <c r="R467" s="26">
        <v>0</v>
      </c>
      <c r="S467" s="26">
        <v>0</v>
      </c>
      <c r="T467" s="26">
        <v>0</v>
      </c>
      <c r="U467" s="26">
        <v>0</v>
      </c>
      <c r="V467" s="26">
        <v>0</v>
      </c>
      <c r="W467" s="26">
        <v>0</v>
      </c>
      <c r="X467" s="26">
        <v>0</v>
      </c>
      <c r="Y467" s="46" t="s">
        <v>7</v>
      </c>
      <c r="Z467" s="15"/>
    </row>
    <row r="468" spans="1:26" ht="51">
      <c r="A468" s="47" t="s">
        <v>1316</v>
      </c>
      <c r="B468" s="11" t="s">
        <v>920</v>
      </c>
      <c r="C468" s="11" t="s">
        <v>994</v>
      </c>
      <c r="D468" s="11" t="s">
        <v>1047</v>
      </c>
      <c r="E468" s="61">
        <f t="shared" si="34"/>
        <v>454</v>
      </c>
      <c r="F468" s="62">
        <f t="shared" si="35"/>
        <v>454</v>
      </c>
      <c r="G468" s="13">
        <v>0</v>
      </c>
      <c r="H468" s="13">
        <v>0</v>
      </c>
      <c r="I468" s="12">
        <v>454</v>
      </c>
      <c r="J468" s="26">
        <v>0</v>
      </c>
      <c r="K468" s="26">
        <v>0</v>
      </c>
      <c r="L468" s="26">
        <v>0</v>
      </c>
      <c r="M468" s="26">
        <v>0</v>
      </c>
      <c r="N468" s="26">
        <v>0</v>
      </c>
      <c r="O468" s="26">
        <v>0</v>
      </c>
      <c r="P468" s="26">
        <v>0</v>
      </c>
      <c r="Q468" s="26">
        <v>0</v>
      </c>
      <c r="R468" s="26">
        <v>0</v>
      </c>
      <c r="S468" s="26">
        <v>0</v>
      </c>
      <c r="T468" s="26">
        <v>0</v>
      </c>
      <c r="U468" s="26">
        <v>0</v>
      </c>
      <c r="V468" s="26">
        <v>0</v>
      </c>
      <c r="W468" s="26">
        <v>0</v>
      </c>
      <c r="X468" s="26">
        <v>0</v>
      </c>
      <c r="Y468" s="46" t="s">
        <v>7</v>
      </c>
      <c r="Z468" s="15"/>
    </row>
    <row r="469" spans="1:26" ht="51">
      <c r="A469" s="47" t="s">
        <v>1317</v>
      </c>
      <c r="B469" s="11" t="s">
        <v>921</v>
      </c>
      <c r="C469" s="11" t="s">
        <v>995</v>
      </c>
      <c r="D469" s="11" t="s">
        <v>1047</v>
      </c>
      <c r="E469" s="61">
        <f t="shared" si="34"/>
        <v>572</v>
      </c>
      <c r="F469" s="62">
        <f t="shared" si="35"/>
        <v>572</v>
      </c>
      <c r="G469" s="13">
        <v>0</v>
      </c>
      <c r="H469" s="13">
        <v>0</v>
      </c>
      <c r="I469" s="12">
        <v>572</v>
      </c>
      <c r="J469" s="26">
        <v>0</v>
      </c>
      <c r="K469" s="26">
        <v>0</v>
      </c>
      <c r="L469" s="26">
        <v>0</v>
      </c>
      <c r="M469" s="26">
        <v>0</v>
      </c>
      <c r="N469" s="26">
        <v>0</v>
      </c>
      <c r="O469" s="26">
        <v>0</v>
      </c>
      <c r="P469" s="26">
        <v>0</v>
      </c>
      <c r="Q469" s="26">
        <v>0</v>
      </c>
      <c r="R469" s="26">
        <v>0</v>
      </c>
      <c r="S469" s="26">
        <v>0</v>
      </c>
      <c r="T469" s="26">
        <v>0</v>
      </c>
      <c r="U469" s="26">
        <v>0</v>
      </c>
      <c r="V469" s="26">
        <v>0</v>
      </c>
      <c r="W469" s="26">
        <v>0</v>
      </c>
      <c r="X469" s="26">
        <v>0</v>
      </c>
      <c r="Y469" s="46" t="s">
        <v>7</v>
      </c>
      <c r="Z469" s="15"/>
    </row>
    <row r="470" spans="1:26" ht="51">
      <c r="A470" s="47" t="s">
        <v>1318</v>
      </c>
      <c r="B470" s="11" t="s">
        <v>922</v>
      </c>
      <c r="C470" s="11" t="s">
        <v>996</v>
      </c>
      <c r="D470" s="11" t="s">
        <v>1047</v>
      </c>
      <c r="E470" s="61">
        <f t="shared" ref="E470:E500" si="36">F470</f>
        <v>450</v>
      </c>
      <c r="F470" s="62">
        <f t="shared" si="35"/>
        <v>450</v>
      </c>
      <c r="G470" s="13">
        <v>0</v>
      </c>
      <c r="H470" s="13">
        <v>0</v>
      </c>
      <c r="I470" s="12">
        <v>450</v>
      </c>
      <c r="J470" s="26">
        <v>0</v>
      </c>
      <c r="K470" s="26">
        <v>0</v>
      </c>
      <c r="L470" s="26">
        <v>0</v>
      </c>
      <c r="M470" s="26">
        <v>0</v>
      </c>
      <c r="N470" s="26">
        <v>0</v>
      </c>
      <c r="O470" s="26">
        <v>0</v>
      </c>
      <c r="P470" s="26">
        <v>0</v>
      </c>
      <c r="Q470" s="26">
        <v>0</v>
      </c>
      <c r="R470" s="26">
        <v>0</v>
      </c>
      <c r="S470" s="26">
        <v>0</v>
      </c>
      <c r="T470" s="26">
        <v>0</v>
      </c>
      <c r="U470" s="26">
        <v>0</v>
      </c>
      <c r="V470" s="26">
        <v>0</v>
      </c>
      <c r="W470" s="26">
        <v>0</v>
      </c>
      <c r="X470" s="26">
        <v>0</v>
      </c>
      <c r="Y470" s="46" t="s">
        <v>7</v>
      </c>
      <c r="Z470" s="15"/>
    </row>
    <row r="471" spans="1:26" ht="51">
      <c r="A471" s="47" t="s">
        <v>1319</v>
      </c>
      <c r="B471" s="11" t="s">
        <v>923</v>
      </c>
      <c r="C471" s="11" t="s">
        <v>997</v>
      </c>
      <c r="D471" s="11" t="s">
        <v>1047</v>
      </c>
      <c r="E471" s="61">
        <f t="shared" si="36"/>
        <v>1100</v>
      </c>
      <c r="F471" s="62">
        <f t="shared" ref="F471:F500" si="37">SUM(G471:X471)</f>
        <v>1100</v>
      </c>
      <c r="G471" s="13">
        <v>0</v>
      </c>
      <c r="H471" s="13">
        <v>0</v>
      </c>
      <c r="I471" s="12">
        <v>1100</v>
      </c>
      <c r="J471" s="26">
        <v>0</v>
      </c>
      <c r="K471" s="26">
        <v>0</v>
      </c>
      <c r="L471" s="26">
        <v>0</v>
      </c>
      <c r="M471" s="26">
        <v>0</v>
      </c>
      <c r="N471" s="26">
        <v>0</v>
      </c>
      <c r="O471" s="26">
        <v>0</v>
      </c>
      <c r="P471" s="26">
        <v>0</v>
      </c>
      <c r="Q471" s="26">
        <v>0</v>
      </c>
      <c r="R471" s="26">
        <v>0</v>
      </c>
      <c r="S471" s="26">
        <v>0</v>
      </c>
      <c r="T471" s="26">
        <v>0</v>
      </c>
      <c r="U471" s="26">
        <v>0</v>
      </c>
      <c r="V471" s="26">
        <v>0</v>
      </c>
      <c r="W471" s="26">
        <v>0</v>
      </c>
      <c r="X471" s="26">
        <v>0</v>
      </c>
      <c r="Y471" s="46" t="s">
        <v>7</v>
      </c>
      <c r="Z471" s="15"/>
    </row>
    <row r="472" spans="1:26" ht="51">
      <c r="A472" s="47" t="s">
        <v>1320</v>
      </c>
      <c r="B472" s="11" t="s">
        <v>924</v>
      </c>
      <c r="C472" s="11" t="s">
        <v>998</v>
      </c>
      <c r="D472" s="11" t="s">
        <v>1047</v>
      </c>
      <c r="E472" s="61">
        <f t="shared" si="36"/>
        <v>592.02</v>
      </c>
      <c r="F472" s="62">
        <f t="shared" si="37"/>
        <v>592.02</v>
      </c>
      <c r="G472" s="13">
        <v>0</v>
      </c>
      <c r="H472" s="13">
        <v>0</v>
      </c>
      <c r="I472" s="12">
        <v>592.02</v>
      </c>
      <c r="J472" s="26">
        <v>0</v>
      </c>
      <c r="K472" s="26">
        <v>0</v>
      </c>
      <c r="L472" s="26">
        <v>0</v>
      </c>
      <c r="M472" s="26">
        <v>0</v>
      </c>
      <c r="N472" s="26">
        <v>0</v>
      </c>
      <c r="O472" s="26">
        <v>0</v>
      </c>
      <c r="P472" s="26">
        <v>0</v>
      </c>
      <c r="Q472" s="26">
        <v>0</v>
      </c>
      <c r="R472" s="26">
        <v>0</v>
      </c>
      <c r="S472" s="26">
        <v>0</v>
      </c>
      <c r="T472" s="26">
        <v>0</v>
      </c>
      <c r="U472" s="26">
        <v>0</v>
      </c>
      <c r="V472" s="26">
        <v>0</v>
      </c>
      <c r="W472" s="26">
        <v>0</v>
      </c>
      <c r="X472" s="26">
        <v>0</v>
      </c>
      <c r="Y472" s="46" t="s">
        <v>7</v>
      </c>
      <c r="Z472" s="15"/>
    </row>
    <row r="473" spans="1:26" ht="51">
      <c r="A473" s="47" t="s">
        <v>1321</v>
      </c>
      <c r="B473" s="11" t="s">
        <v>925</v>
      </c>
      <c r="C473" s="11" t="s">
        <v>999</v>
      </c>
      <c r="D473" s="11" t="s">
        <v>1047</v>
      </c>
      <c r="E473" s="61">
        <f t="shared" si="36"/>
        <v>450</v>
      </c>
      <c r="F473" s="62">
        <f t="shared" si="37"/>
        <v>450</v>
      </c>
      <c r="G473" s="13">
        <v>0</v>
      </c>
      <c r="H473" s="13">
        <v>0</v>
      </c>
      <c r="I473" s="12">
        <v>450</v>
      </c>
      <c r="J473" s="26">
        <v>0</v>
      </c>
      <c r="K473" s="26">
        <v>0</v>
      </c>
      <c r="L473" s="26">
        <v>0</v>
      </c>
      <c r="M473" s="26">
        <v>0</v>
      </c>
      <c r="N473" s="26">
        <v>0</v>
      </c>
      <c r="O473" s="26">
        <v>0</v>
      </c>
      <c r="P473" s="26">
        <v>0</v>
      </c>
      <c r="Q473" s="26">
        <v>0</v>
      </c>
      <c r="R473" s="26">
        <v>0</v>
      </c>
      <c r="S473" s="26">
        <v>0</v>
      </c>
      <c r="T473" s="26">
        <v>0</v>
      </c>
      <c r="U473" s="26">
        <v>0</v>
      </c>
      <c r="V473" s="26">
        <v>0</v>
      </c>
      <c r="W473" s="26">
        <v>0</v>
      </c>
      <c r="X473" s="26">
        <v>0</v>
      </c>
      <c r="Y473" s="46" t="s">
        <v>7</v>
      </c>
      <c r="Z473" s="15"/>
    </row>
    <row r="474" spans="1:26" ht="63.75">
      <c r="A474" s="47" t="s">
        <v>1322</v>
      </c>
      <c r="B474" s="11" t="s">
        <v>926</v>
      </c>
      <c r="C474" s="11" t="s">
        <v>1000</v>
      </c>
      <c r="D474" s="11" t="s">
        <v>1047</v>
      </c>
      <c r="E474" s="61">
        <f t="shared" si="36"/>
        <v>450</v>
      </c>
      <c r="F474" s="62">
        <f t="shared" si="37"/>
        <v>450</v>
      </c>
      <c r="G474" s="13">
        <v>0</v>
      </c>
      <c r="H474" s="13">
        <v>0</v>
      </c>
      <c r="I474" s="12">
        <v>450</v>
      </c>
      <c r="J474" s="26">
        <v>0</v>
      </c>
      <c r="K474" s="26">
        <v>0</v>
      </c>
      <c r="L474" s="26">
        <v>0</v>
      </c>
      <c r="M474" s="26">
        <v>0</v>
      </c>
      <c r="N474" s="26">
        <v>0</v>
      </c>
      <c r="O474" s="26">
        <v>0</v>
      </c>
      <c r="P474" s="26">
        <v>0</v>
      </c>
      <c r="Q474" s="26">
        <v>0</v>
      </c>
      <c r="R474" s="26">
        <v>0</v>
      </c>
      <c r="S474" s="26">
        <v>0</v>
      </c>
      <c r="T474" s="26">
        <v>0</v>
      </c>
      <c r="U474" s="26">
        <v>0</v>
      </c>
      <c r="V474" s="26">
        <v>0</v>
      </c>
      <c r="W474" s="26">
        <v>0</v>
      </c>
      <c r="X474" s="26">
        <v>0</v>
      </c>
      <c r="Y474" s="46" t="s">
        <v>7</v>
      </c>
      <c r="Z474" s="15"/>
    </row>
    <row r="475" spans="1:26" ht="51">
      <c r="A475" s="47" t="s">
        <v>1323</v>
      </c>
      <c r="B475" s="11" t="s">
        <v>485</v>
      </c>
      <c r="C475" s="11" t="s">
        <v>484</v>
      </c>
      <c r="D475" s="11" t="s">
        <v>1047</v>
      </c>
      <c r="E475" s="61">
        <f t="shared" si="36"/>
        <v>2457</v>
      </c>
      <c r="F475" s="62">
        <f t="shared" si="37"/>
        <v>2457</v>
      </c>
      <c r="G475" s="13">
        <v>0</v>
      </c>
      <c r="H475" s="13">
        <v>0</v>
      </c>
      <c r="I475" s="12">
        <v>2457</v>
      </c>
      <c r="J475" s="26">
        <v>0</v>
      </c>
      <c r="K475" s="26">
        <v>0</v>
      </c>
      <c r="L475" s="26">
        <v>0</v>
      </c>
      <c r="M475" s="26">
        <v>0</v>
      </c>
      <c r="N475" s="26">
        <v>0</v>
      </c>
      <c r="O475" s="26">
        <v>0</v>
      </c>
      <c r="P475" s="26">
        <v>0</v>
      </c>
      <c r="Q475" s="26">
        <v>0</v>
      </c>
      <c r="R475" s="26">
        <v>0</v>
      </c>
      <c r="S475" s="26">
        <v>0</v>
      </c>
      <c r="T475" s="26">
        <v>0</v>
      </c>
      <c r="U475" s="26">
        <v>0</v>
      </c>
      <c r="V475" s="26">
        <v>0</v>
      </c>
      <c r="W475" s="26">
        <v>0</v>
      </c>
      <c r="X475" s="26">
        <v>0</v>
      </c>
      <c r="Y475" s="46" t="s">
        <v>7</v>
      </c>
      <c r="Z475" s="15"/>
    </row>
    <row r="476" spans="1:26" ht="63.75" customHeight="1">
      <c r="A476" s="47" t="s">
        <v>1324</v>
      </c>
      <c r="B476" s="11" t="s">
        <v>927</v>
      </c>
      <c r="C476" s="11" t="s">
        <v>1001</v>
      </c>
      <c r="D476" s="11" t="s">
        <v>1047</v>
      </c>
      <c r="E476" s="61">
        <f t="shared" si="36"/>
        <v>450</v>
      </c>
      <c r="F476" s="62">
        <f t="shared" si="37"/>
        <v>450</v>
      </c>
      <c r="G476" s="13">
        <v>0</v>
      </c>
      <c r="H476" s="13">
        <v>0</v>
      </c>
      <c r="I476" s="12">
        <v>450</v>
      </c>
      <c r="J476" s="26">
        <v>0</v>
      </c>
      <c r="K476" s="26">
        <v>0</v>
      </c>
      <c r="L476" s="26">
        <v>0</v>
      </c>
      <c r="M476" s="26">
        <v>0</v>
      </c>
      <c r="N476" s="26">
        <v>0</v>
      </c>
      <c r="O476" s="26">
        <v>0</v>
      </c>
      <c r="P476" s="26">
        <v>0</v>
      </c>
      <c r="Q476" s="26">
        <v>0</v>
      </c>
      <c r="R476" s="26">
        <v>0</v>
      </c>
      <c r="S476" s="26">
        <v>0</v>
      </c>
      <c r="T476" s="26">
        <v>0</v>
      </c>
      <c r="U476" s="26">
        <v>0</v>
      </c>
      <c r="V476" s="26">
        <v>0</v>
      </c>
      <c r="W476" s="26">
        <v>0</v>
      </c>
      <c r="X476" s="26">
        <v>0</v>
      </c>
      <c r="Y476" s="46" t="s">
        <v>7</v>
      </c>
      <c r="Z476" s="15"/>
    </row>
    <row r="477" spans="1:26" ht="66.75" customHeight="1">
      <c r="A477" s="47" t="s">
        <v>1325</v>
      </c>
      <c r="B477" s="11" t="s">
        <v>928</v>
      </c>
      <c r="C477" s="11" t="s">
        <v>1002</v>
      </c>
      <c r="D477" s="11" t="s">
        <v>1047</v>
      </c>
      <c r="E477" s="61">
        <f t="shared" si="36"/>
        <v>450</v>
      </c>
      <c r="F477" s="62">
        <f t="shared" si="37"/>
        <v>450</v>
      </c>
      <c r="G477" s="13">
        <v>0</v>
      </c>
      <c r="H477" s="13">
        <v>0</v>
      </c>
      <c r="I477" s="12">
        <v>450</v>
      </c>
      <c r="J477" s="26">
        <v>0</v>
      </c>
      <c r="K477" s="26">
        <v>0</v>
      </c>
      <c r="L477" s="26">
        <v>0</v>
      </c>
      <c r="M477" s="26">
        <v>0</v>
      </c>
      <c r="N477" s="26">
        <v>0</v>
      </c>
      <c r="O477" s="26">
        <v>0</v>
      </c>
      <c r="P477" s="26">
        <v>0</v>
      </c>
      <c r="Q477" s="26">
        <v>0</v>
      </c>
      <c r="R477" s="26">
        <v>0</v>
      </c>
      <c r="S477" s="26">
        <v>0</v>
      </c>
      <c r="T477" s="26">
        <v>0</v>
      </c>
      <c r="U477" s="26">
        <v>0</v>
      </c>
      <c r="V477" s="26">
        <v>0</v>
      </c>
      <c r="W477" s="26">
        <v>0</v>
      </c>
      <c r="X477" s="26">
        <v>0</v>
      </c>
      <c r="Y477" s="46" t="s">
        <v>7</v>
      </c>
      <c r="Z477" s="15"/>
    </row>
    <row r="478" spans="1:26" ht="51">
      <c r="A478" s="47" t="s">
        <v>1326</v>
      </c>
      <c r="B478" s="11" t="s">
        <v>929</v>
      </c>
      <c r="C478" s="11" t="s">
        <v>1003</v>
      </c>
      <c r="D478" s="11" t="s">
        <v>1047</v>
      </c>
      <c r="E478" s="61">
        <f t="shared" si="36"/>
        <v>450</v>
      </c>
      <c r="F478" s="62">
        <f t="shared" si="37"/>
        <v>450</v>
      </c>
      <c r="G478" s="13">
        <v>0</v>
      </c>
      <c r="H478" s="13">
        <v>0</v>
      </c>
      <c r="I478" s="12">
        <v>450</v>
      </c>
      <c r="J478" s="26">
        <v>0</v>
      </c>
      <c r="K478" s="26">
        <v>0</v>
      </c>
      <c r="L478" s="26">
        <v>0</v>
      </c>
      <c r="M478" s="26">
        <v>0</v>
      </c>
      <c r="N478" s="26">
        <v>0</v>
      </c>
      <c r="O478" s="26">
        <v>0</v>
      </c>
      <c r="P478" s="26">
        <v>0</v>
      </c>
      <c r="Q478" s="26">
        <v>0</v>
      </c>
      <c r="R478" s="26">
        <v>0</v>
      </c>
      <c r="S478" s="26">
        <v>0</v>
      </c>
      <c r="T478" s="26">
        <v>0</v>
      </c>
      <c r="U478" s="26">
        <v>0</v>
      </c>
      <c r="V478" s="26">
        <v>0</v>
      </c>
      <c r="W478" s="26">
        <v>0</v>
      </c>
      <c r="X478" s="26">
        <v>0</v>
      </c>
      <c r="Y478" s="46" t="s">
        <v>7</v>
      </c>
      <c r="Z478" s="15"/>
    </row>
    <row r="479" spans="1:26" ht="51">
      <c r="A479" s="47" t="s">
        <v>1327</v>
      </c>
      <c r="B479" s="11" t="s">
        <v>930</v>
      </c>
      <c r="C479" s="11" t="s">
        <v>1004</v>
      </c>
      <c r="D479" s="11" t="s">
        <v>1047</v>
      </c>
      <c r="E479" s="61">
        <f t="shared" si="36"/>
        <v>450</v>
      </c>
      <c r="F479" s="62">
        <f t="shared" si="37"/>
        <v>450</v>
      </c>
      <c r="G479" s="13">
        <v>0</v>
      </c>
      <c r="H479" s="13">
        <v>0</v>
      </c>
      <c r="I479" s="12">
        <v>450</v>
      </c>
      <c r="J479" s="26">
        <v>0</v>
      </c>
      <c r="K479" s="26">
        <v>0</v>
      </c>
      <c r="L479" s="26">
        <v>0</v>
      </c>
      <c r="M479" s="26">
        <v>0</v>
      </c>
      <c r="N479" s="26">
        <v>0</v>
      </c>
      <c r="O479" s="26">
        <v>0</v>
      </c>
      <c r="P479" s="26">
        <v>0</v>
      </c>
      <c r="Q479" s="26">
        <v>0</v>
      </c>
      <c r="R479" s="26">
        <v>0</v>
      </c>
      <c r="S479" s="26">
        <v>0</v>
      </c>
      <c r="T479" s="26">
        <v>0</v>
      </c>
      <c r="U479" s="26">
        <v>0</v>
      </c>
      <c r="V479" s="26">
        <v>0</v>
      </c>
      <c r="W479" s="26">
        <v>0</v>
      </c>
      <c r="X479" s="26">
        <v>0</v>
      </c>
      <c r="Y479" s="46" t="s">
        <v>7</v>
      </c>
      <c r="Z479" s="15"/>
    </row>
    <row r="480" spans="1:26" ht="51">
      <c r="A480" s="47" t="s">
        <v>1328</v>
      </c>
      <c r="B480" s="11" t="s">
        <v>931</v>
      </c>
      <c r="C480" s="11" t="s">
        <v>1005</v>
      </c>
      <c r="D480" s="11" t="s">
        <v>1047</v>
      </c>
      <c r="E480" s="61">
        <f t="shared" si="36"/>
        <v>450</v>
      </c>
      <c r="F480" s="62">
        <f t="shared" si="37"/>
        <v>450</v>
      </c>
      <c r="G480" s="13">
        <v>0</v>
      </c>
      <c r="H480" s="13">
        <v>0</v>
      </c>
      <c r="I480" s="12">
        <v>450</v>
      </c>
      <c r="J480" s="26">
        <v>0</v>
      </c>
      <c r="K480" s="26">
        <v>0</v>
      </c>
      <c r="L480" s="26">
        <v>0</v>
      </c>
      <c r="M480" s="26">
        <v>0</v>
      </c>
      <c r="N480" s="26">
        <v>0</v>
      </c>
      <c r="O480" s="26">
        <v>0</v>
      </c>
      <c r="P480" s="26">
        <v>0</v>
      </c>
      <c r="Q480" s="26">
        <v>0</v>
      </c>
      <c r="R480" s="26">
        <v>0</v>
      </c>
      <c r="S480" s="26">
        <v>0</v>
      </c>
      <c r="T480" s="26">
        <v>0</v>
      </c>
      <c r="U480" s="26">
        <v>0</v>
      </c>
      <c r="V480" s="26">
        <v>0</v>
      </c>
      <c r="W480" s="26">
        <v>0</v>
      </c>
      <c r="X480" s="26">
        <v>0</v>
      </c>
      <c r="Y480" s="46" t="s">
        <v>7</v>
      </c>
      <c r="Z480" s="15"/>
    </row>
    <row r="481" spans="1:26" ht="51">
      <c r="A481" s="47" t="s">
        <v>1329</v>
      </c>
      <c r="B481" s="11" t="s">
        <v>932</v>
      </c>
      <c r="C481" s="11" t="s">
        <v>1006</v>
      </c>
      <c r="D481" s="11" t="s">
        <v>1047</v>
      </c>
      <c r="E481" s="61">
        <f t="shared" si="36"/>
        <v>450</v>
      </c>
      <c r="F481" s="62">
        <f t="shared" si="37"/>
        <v>450</v>
      </c>
      <c r="G481" s="13">
        <v>0</v>
      </c>
      <c r="H481" s="13">
        <v>0</v>
      </c>
      <c r="I481" s="12">
        <v>450</v>
      </c>
      <c r="J481" s="26">
        <v>0</v>
      </c>
      <c r="K481" s="26">
        <v>0</v>
      </c>
      <c r="L481" s="26">
        <v>0</v>
      </c>
      <c r="M481" s="26">
        <v>0</v>
      </c>
      <c r="N481" s="26">
        <v>0</v>
      </c>
      <c r="O481" s="26">
        <v>0</v>
      </c>
      <c r="P481" s="26">
        <v>0</v>
      </c>
      <c r="Q481" s="26">
        <v>0</v>
      </c>
      <c r="R481" s="26">
        <v>0</v>
      </c>
      <c r="S481" s="26">
        <v>0</v>
      </c>
      <c r="T481" s="26">
        <v>0</v>
      </c>
      <c r="U481" s="26">
        <v>0</v>
      </c>
      <c r="V481" s="26">
        <v>0</v>
      </c>
      <c r="W481" s="26">
        <v>0</v>
      </c>
      <c r="X481" s="26">
        <v>0</v>
      </c>
      <c r="Y481" s="46" t="s">
        <v>7</v>
      </c>
      <c r="Z481" s="15"/>
    </row>
    <row r="482" spans="1:26" ht="51">
      <c r="A482" s="47" t="s">
        <v>1330</v>
      </c>
      <c r="B482" s="11" t="s">
        <v>933</v>
      </c>
      <c r="C482" s="11" t="s">
        <v>1007</v>
      </c>
      <c r="D482" s="11" t="s">
        <v>1047</v>
      </c>
      <c r="E482" s="61">
        <f t="shared" si="36"/>
        <v>450</v>
      </c>
      <c r="F482" s="62">
        <f t="shared" si="37"/>
        <v>450</v>
      </c>
      <c r="G482" s="13">
        <v>0</v>
      </c>
      <c r="H482" s="13">
        <v>0</v>
      </c>
      <c r="I482" s="12">
        <v>450</v>
      </c>
      <c r="J482" s="26">
        <v>0</v>
      </c>
      <c r="K482" s="26">
        <v>0</v>
      </c>
      <c r="L482" s="26">
        <v>0</v>
      </c>
      <c r="M482" s="26">
        <v>0</v>
      </c>
      <c r="N482" s="26">
        <v>0</v>
      </c>
      <c r="O482" s="26">
        <v>0</v>
      </c>
      <c r="P482" s="26">
        <v>0</v>
      </c>
      <c r="Q482" s="26">
        <v>0</v>
      </c>
      <c r="R482" s="26">
        <v>0</v>
      </c>
      <c r="S482" s="26">
        <v>0</v>
      </c>
      <c r="T482" s="26">
        <v>0</v>
      </c>
      <c r="U482" s="26">
        <v>0</v>
      </c>
      <c r="V482" s="26">
        <v>0</v>
      </c>
      <c r="W482" s="26">
        <v>0</v>
      </c>
      <c r="X482" s="26">
        <v>0</v>
      </c>
      <c r="Y482" s="46" t="s">
        <v>7</v>
      </c>
      <c r="Z482" s="15"/>
    </row>
    <row r="483" spans="1:26" ht="51">
      <c r="A483" s="47" t="s">
        <v>1331</v>
      </c>
      <c r="B483" s="11" t="s">
        <v>934</v>
      </c>
      <c r="C483" s="11" t="s">
        <v>1008</v>
      </c>
      <c r="D483" s="11" t="s">
        <v>1047</v>
      </c>
      <c r="E483" s="61">
        <f t="shared" si="36"/>
        <v>4300</v>
      </c>
      <c r="F483" s="62">
        <f t="shared" si="37"/>
        <v>4300</v>
      </c>
      <c r="G483" s="13">
        <v>0</v>
      </c>
      <c r="H483" s="13">
        <v>0</v>
      </c>
      <c r="I483" s="12">
        <v>4300</v>
      </c>
      <c r="J483" s="26">
        <v>0</v>
      </c>
      <c r="K483" s="26">
        <v>0</v>
      </c>
      <c r="L483" s="26">
        <v>0</v>
      </c>
      <c r="M483" s="26">
        <v>0</v>
      </c>
      <c r="N483" s="26">
        <v>0</v>
      </c>
      <c r="O483" s="26">
        <v>0</v>
      </c>
      <c r="P483" s="26">
        <v>0</v>
      </c>
      <c r="Q483" s="26">
        <v>0</v>
      </c>
      <c r="R483" s="26">
        <v>0</v>
      </c>
      <c r="S483" s="26">
        <v>0</v>
      </c>
      <c r="T483" s="26">
        <v>0</v>
      </c>
      <c r="U483" s="26">
        <v>0</v>
      </c>
      <c r="V483" s="26">
        <v>0</v>
      </c>
      <c r="W483" s="26">
        <v>0</v>
      </c>
      <c r="X483" s="26">
        <v>0</v>
      </c>
      <c r="Y483" s="46" t="s">
        <v>7</v>
      </c>
      <c r="Z483" s="15"/>
    </row>
    <row r="484" spans="1:26" ht="63.75">
      <c r="A484" s="47" t="s">
        <v>1332</v>
      </c>
      <c r="B484" s="11" t="s">
        <v>935</v>
      </c>
      <c r="C484" s="11" t="s">
        <v>1009</v>
      </c>
      <c r="D484" s="11" t="s">
        <v>1047</v>
      </c>
      <c r="E484" s="61">
        <f t="shared" si="36"/>
        <v>6800</v>
      </c>
      <c r="F484" s="62">
        <f t="shared" si="37"/>
        <v>6800</v>
      </c>
      <c r="G484" s="13">
        <v>0</v>
      </c>
      <c r="H484" s="13">
        <v>0</v>
      </c>
      <c r="I484" s="12">
        <v>6800</v>
      </c>
      <c r="J484" s="26">
        <v>0</v>
      </c>
      <c r="K484" s="26">
        <v>0</v>
      </c>
      <c r="L484" s="26">
        <v>0</v>
      </c>
      <c r="M484" s="26">
        <v>0</v>
      </c>
      <c r="N484" s="26">
        <v>0</v>
      </c>
      <c r="O484" s="26">
        <v>0</v>
      </c>
      <c r="P484" s="26">
        <v>0</v>
      </c>
      <c r="Q484" s="26">
        <v>0</v>
      </c>
      <c r="R484" s="26">
        <v>0</v>
      </c>
      <c r="S484" s="26">
        <v>0</v>
      </c>
      <c r="T484" s="26">
        <v>0</v>
      </c>
      <c r="U484" s="26">
        <v>0</v>
      </c>
      <c r="V484" s="26">
        <v>0</v>
      </c>
      <c r="W484" s="26">
        <v>0</v>
      </c>
      <c r="X484" s="26">
        <v>0</v>
      </c>
      <c r="Y484" s="46" t="s">
        <v>7</v>
      </c>
      <c r="Z484" s="15"/>
    </row>
    <row r="485" spans="1:26" ht="51">
      <c r="A485" s="47" t="s">
        <v>1333</v>
      </c>
      <c r="B485" s="11" t="s">
        <v>936</v>
      </c>
      <c r="C485" s="11" t="s">
        <v>1010</v>
      </c>
      <c r="D485" s="11" t="s">
        <v>1047</v>
      </c>
      <c r="E485" s="61">
        <f t="shared" si="36"/>
        <v>8366.7999999999993</v>
      </c>
      <c r="F485" s="62">
        <f t="shared" si="37"/>
        <v>8366.7999999999993</v>
      </c>
      <c r="G485" s="13">
        <v>0</v>
      </c>
      <c r="H485" s="13">
        <v>0</v>
      </c>
      <c r="I485" s="12">
        <f>8297+69.8</f>
        <v>8366.7999999999993</v>
      </c>
      <c r="J485" s="26">
        <v>0</v>
      </c>
      <c r="K485" s="26">
        <v>0</v>
      </c>
      <c r="L485" s="26">
        <v>0</v>
      </c>
      <c r="M485" s="26">
        <v>0</v>
      </c>
      <c r="N485" s="26">
        <v>0</v>
      </c>
      <c r="O485" s="26">
        <v>0</v>
      </c>
      <c r="P485" s="26">
        <v>0</v>
      </c>
      <c r="Q485" s="26">
        <v>0</v>
      </c>
      <c r="R485" s="26">
        <v>0</v>
      </c>
      <c r="S485" s="26">
        <v>0</v>
      </c>
      <c r="T485" s="26">
        <v>0</v>
      </c>
      <c r="U485" s="26">
        <v>0</v>
      </c>
      <c r="V485" s="26">
        <v>0</v>
      </c>
      <c r="W485" s="26">
        <v>0</v>
      </c>
      <c r="X485" s="26">
        <v>0</v>
      </c>
      <c r="Y485" s="46" t="s">
        <v>7</v>
      </c>
      <c r="Z485" s="15"/>
    </row>
    <row r="486" spans="1:26" ht="51">
      <c r="A486" s="47" t="s">
        <v>1334</v>
      </c>
      <c r="B486" s="11" t="s">
        <v>486</v>
      </c>
      <c r="C486" s="11" t="s">
        <v>1011</v>
      </c>
      <c r="D486" s="11" t="s">
        <v>1047</v>
      </c>
      <c r="E486" s="61">
        <f t="shared" si="36"/>
        <v>285.48</v>
      </c>
      <c r="F486" s="62">
        <f t="shared" si="37"/>
        <v>285.48</v>
      </c>
      <c r="G486" s="13">
        <v>0</v>
      </c>
      <c r="H486" s="13">
        <v>0</v>
      </c>
      <c r="I486" s="12">
        <v>285.48</v>
      </c>
      <c r="J486" s="26">
        <v>0</v>
      </c>
      <c r="K486" s="26">
        <v>0</v>
      </c>
      <c r="L486" s="26">
        <v>0</v>
      </c>
      <c r="M486" s="26">
        <v>0</v>
      </c>
      <c r="N486" s="26">
        <v>0</v>
      </c>
      <c r="O486" s="26">
        <v>0</v>
      </c>
      <c r="P486" s="26">
        <v>0</v>
      </c>
      <c r="Q486" s="26">
        <v>0</v>
      </c>
      <c r="R486" s="26">
        <v>0</v>
      </c>
      <c r="S486" s="26">
        <v>0</v>
      </c>
      <c r="T486" s="26">
        <v>0</v>
      </c>
      <c r="U486" s="26">
        <v>0</v>
      </c>
      <c r="V486" s="26">
        <v>0</v>
      </c>
      <c r="W486" s="26">
        <v>0</v>
      </c>
      <c r="X486" s="26">
        <v>0</v>
      </c>
      <c r="Y486" s="46" t="s">
        <v>7</v>
      </c>
      <c r="Z486" s="15"/>
    </row>
    <row r="487" spans="1:26" ht="51">
      <c r="A487" s="47" t="s">
        <v>1335</v>
      </c>
      <c r="B487" s="11" t="s">
        <v>937</v>
      </c>
      <c r="C487" s="11" t="s">
        <v>1012</v>
      </c>
      <c r="D487" s="11" t="s">
        <v>1047</v>
      </c>
      <c r="E487" s="61">
        <f t="shared" si="36"/>
        <v>80</v>
      </c>
      <c r="F487" s="62">
        <f t="shared" si="37"/>
        <v>80</v>
      </c>
      <c r="G487" s="13">
        <v>0</v>
      </c>
      <c r="H487" s="13">
        <v>0</v>
      </c>
      <c r="I487" s="12">
        <v>80</v>
      </c>
      <c r="J487" s="26">
        <v>0</v>
      </c>
      <c r="K487" s="26">
        <v>0</v>
      </c>
      <c r="L487" s="26">
        <v>0</v>
      </c>
      <c r="M487" s="26">
        <v>0</v>
      </c>
      <c r="N487" s="26">
        <v>0</v>
      </c>
      <c r="O487" s="26">
        <v>0</v>
      </c>
      <c r="P487" s="26">
        <v>0</v>
      </c>
      <c r="Q487" s="26">
        <v>0</v>
      </c>
      <c r="R487" s="26">
        <v>0</v>
      </c>
      <c r="S487" s="26">
        <v>0</v>
      </c>
      <c r="T487" s="26">
        <v>0</v>
      </c>
      <c r="U487" s="26">
        <v>0</v>
      </c>
      <c r="V487" s="26">
        <v>0</v>
      </c>
      <c r="W487" s="26">
        <v>0</v>
      </c>
      <c r="X487" s="26">
        <v>0</v>
      </c>
      <c r="Y487" s="46" t="s">
        <v>7</v>
      </c>
      <c r="Z487" s="15"/>
    </row>
    <row r="488" spans="1:26" ht="51">
      <c r="A488" s="47" t="s">
        <v>1336</v>
      </c>
      <c r="B488" s="11" t="s">
        <v>938</v>
      </c>
      <c r="C488" s="11" t="s">
        <v>1013</v>
      </c>
      <c r="D488" s="11" t="s">
        <v>1047</v>
      </c>
      <c r="E488" s="61">
        <f t="shared" si="36"/>
        <v>285.48</v>
      </c>
      <c r="F488" s="62">
        <f t="shared" si="37"/>
        <v>285.48</v>
      </c>
      <c r="G488" s="13">
        <v>0</v>
      </c>
      <c r="H488" s="13">
        <v>0</v>
      </c>
      <c r="I488" s="12">
        <v>285.48</v>
      </c>
      <c r="J488" s="26">
        <v>0</v>
      </c>
      <c r="K488" s="26">
        <v>0</v>
      </c>
      <c r="L488" s="26">
        <v>0</v>
      </c>
      <c r="M488" s="26">
        <v>0</v>
      </c>
      <c r="N488" s="26">
        <v>0</v>
      </c>
      <c r="O488" s="26">
        <v>0</v>
      </c>
      <c r="P488" s="26">
        <v>0</v>
      </c>
      <c r="Q488" s="26">
        <v>0</v>
      </c>
      <c r="R488" s="26">
        <v>0</v>
      </c>
      <c r="S488" s="26">
        <v>0</v>
      </c>
      <c r="T488" s="26">
        <v>0</v>
      </c>
      <c r="U488" s="26">
        <v>0</v>
      </c>
      <c r="V488" s="26">
        <v>0</v>
      </c>
      <c r="W488" s="26">
        <v>0</v>
      </c>
      <c r="X488" s="26">
        <v>0</v>
      </c>
      <c r="Y488" s="46" t="s">
        <v>7</v>
      </c>
      <c r="Z488" s="15"/>
    </row>
    <row r="489" spans="1:26" ht="51">
      <c r="A489" s="47" t="s">
        <v>1337</v>
      </c>
      <c r="B489" s="11" t="s">
        <v>939</v>
      </c>
      <c r="C489" s="11" t="s">
        <v>1008</v>
      </c>
      <c r="D489" s="11" t="s">
        <v>1047</v>
      </c>
      <c r="E489" s="61">
        <f t="shared" si="36"/>
        <v>635</v>
      </c>
      <c r="F489" s="62">
        <f t="shared" si="37"/>
        <v>635</v>
      </c>
      <c r="G489" s="13">
        <v>0</v>
      </c>
      <c r="H489" s="13">
        <v>0</v>
      </c>
      <c r="I489" s="12">
        <v>635</v>
      </c>
      <c r="J489" s="26">
        <v>0</v>
      </c>
      <c r="K489" s="26">
        <v>0</v>
      </c>
      <c r="L489" s="26">
        <v>0</v>
      </c>
      <c r="M489" s="26">
        <v>0</v>
      </c>
      <c r="N489" s="26">
        <v>0</v>
      </c>
      <c r="O489" s="26">
        <v>0</v>
      </c>
      <c r="P489" s="26">
        <v>0</v>
      </c>
      <c r="Q489" s="26">
        <v>0</v>
      </c>
      <c r="R489" s="26">
        <v>0</v>
      </c>
      <c r="S489" s="26">
        <v>0</v>
      </c>
      <c r="T489" s="26">
        <v>0</v>
      </c>
      <c r="U489" s="26">
        <v>0</v>
      </c>
      <c r="V489" s="26">
        <v>0</v>
      </c>
      <c r="W489" s="26">
        <v>0</v>
      </c>
      <c r="X489" s="26">
        <v>0</v>
      </c>
      <c r="Y489" s="46" t="s">
        <v>7</v>
      </c>
      <c r="Z489" s="15"/>
    </row>
    <row r="490" spans="1:26" ht="51">
      <c r="A490" s="47" t="s">
        <v>1338</v>
      </c>
      <c r="B490" s="11" t="s">
        <v>940</v>
      </c>
      <c r="C490" s="11" t="s">
        <v>1014</v>
      </c>
      <c r="D490" s="11" t="s">
        <v>1047</v>
      </c>
      <c r="E490" s="61">
        <f t="shared" si="36"/>
        <v>724.2</v>
      </c>
      <c r="F490" s="62">
        <f t="shared" si="37"/>
        <v>724.2</v>
      </c>
      <c r="G490" s="13">
        <v>0</v>
      </c>
      <c r="H490" s="13">
        <v>0</v>
      </c>
      <c r="I490" s="12">
        <v>724.2</v>
      </c>
      <c r="J490" s="26">
        <v>0</v>
      </c>
      <c r="K490" s="26">
        <v>0</v>
      </c>
      <c r="L490" s="26">
        <v>0</v>
      </c>
      <c r="M490" s="26">
        <v>0</v>
      </c>
      <c r="N490" s="26">
        <v>0</v>
      </c>
      <c r="O490" s="26">
        <v>0</v>
      </c>
      <c r="P490" s="26">
        <v>0</v>
      </c>
      <c r="Q490" s="26">
        <v>0</v>
      </c>
      <c r="R490" s="26">
        <v>0</v>
      </c>
      <c r="S490" s="26">
        <v>0</v>
      </c>
      <c r="T490" s="26">
        <v>0</v>
      </c>
      <c r="U490" s="26">
        <v>0</v>
      </c>
      <c r="V490" s="26">
        <v>0</v>
      </c>
      <c r="W490" s="26">
        <v>0</v>
      </c>
      <c r="X490" s="26">
        <v>0</v>
      </c>
      <c r="Y490" s="46" t="s">
        <v>7</v>
      </c>
      <c r="Z490" s="15"/>
    </row>
    <row r="491" spans="1:26" ht="51">
      <c r="A491" s="47" t="s">
        <v>1339</v>
      </c>
      <c r="B491" s="11" t="s">
        <v>941</v>
      </c>
      <c r="C491" s="11" t="s">
        <v>1015</v>
      </c>
      <c r="D491" s="11" t="s">
        <v>1047</v>
      </c>
      <c r="E491" s="61">
        <f t="shared" si="36"/>
        <v>145</v>
      </c>
      <c r="F491" s="62">
        <f t="shared" si="37"/>
        <v>145</v>
      </c>
      <c r="G491" s="13">
        <v>0</v>
      </c>
      <c r="H491" s="13">
        <v>0</v>
      </c>
      <c r="I491" s="12">
        <v>145</v>
      </c>
      <c r="J491" s="26">
        <v>0</v>
      </c>
      <c r="K491" s="26">
        <v>0</v>
      </c>
      <c r="L491" s="26">
        <v>0</v>
      </c>
      <c r="M491" s="26">
        <v>0</v>
      </c>
      <c r="N491" s="26">
        <v>0</v>
      </c>
      <c r="O491" s="26">
        <v>0</v>
      </c>
      <c r="P491" s="26">
        <v>0</v>
      </c>
      <c r="Q491" s="26">
        <v>0</v>
      </c>
      <c r="R491" s="26">
        <v>0</v>
      </c>
      <c r="S491" s="26">
        <v>0</v>
      </c>
      <c r="T491" s="26">
        <v>0</v>
      </c>
      <c r="U491" s="26">
        <v>0</v>
      </c>
      <c r="V491" s="26">
        <v>0</v>
      </c>
      <c r="W491" s="26">
        <v>0</v>
      </c>
      <c r="X491" s="26">
        <v>0</v>
      </c>
      <c r="Y491" s="46" t="s">
        <v>7</v>
      </c>
      <c r="Z491" s="15"/>
    </row>
    <row r="492" spans="1:26" ht="51">
      <c r="A492" s="47" t="s">
        <v>1340</v>
      </c>
      <c r="B492" s="11" t="s">
        <v>942</v>
      </c>
      <c r="C492" s="11" t="s">
        <v>1016</v>
      </c>
      <c r="D492" s="11" t="s">
        <v>1047</v>
      </c>
      <c r="E492" s="61">
        <f t="shared" si="36"/>
        <v>764.8</v>
      </c>
      <c r="F492" s="62">
        <f t="shared" si="37"/>
        <v>764.8</v>
      </c>
      <c r="G492" s="13">
        <v>0</v>
      </c>
      <c r="H492" s="13">
        <v>0</v>
      </c>
      <c r="I492" s="12">
        <v>764.8</v>
      </c>
      <c r="J492" s="26">
        <v>0</v>
      </c>
      <c r="K492" s="26">
        <v>0</v>
      </c>
      <c r="L492" s="26">
        <v>0</v>
      </c>
      <c r="M492" s="26">
        <v>0</v>
      </c>
      <c r="N492" s="26">
        <v>0</v>
      </c>
      <c r="O492" s="26">
        <v>0</v>
      </c>
      <c r="P492" s="26">
        <v>0</v>
      </c>
      <c r="Q492" s="26">
        <v>0</v>
      </c>
      <c r="R492" s="26">
        <v>0</v>
      </c>
      <c r="S492" s="26">
        <v>0</v>
      </c>
      <c r="T492" s="26">
        <v>0</v>
      </c>
      <c r="U492" s="26">
        <v>0</v>
      </c>
      <c r="V492" s="26">
        <v>0</v>
      </c>
      <c r="W492" s="26">
        <v>0</v>
      </c>
      <c r="X492" s="26">
        <v>0</v>
      </c>
      <c r="Y492" s="46" t="s">
        <v>7</v>
      </c>
      <c r="Z492" s="15"/>
    </row>
    <row r="493" spans="1:26" ht="63.75">
      <c r="A493" s="47" t="s">
        <v>1341</v>
      </c>
      <c r="B493" s="11" t="s">
        <v>935</v>
      </c>
      <c r="C493" s="11" t="s">
        <v>1009</v>
      </c>
      <c r="D493" s="11" t="s">
        <v>1047</v>
      </c>
      <c r="E493" s="61">
        <f t="shared" si="36"/>
        <v>150</v>
      </c>
      <c r="F493" s="62">
        <f t="shared" si="37"/>
        <v>150</v>
      </c>
      <c r="G493" s="13">
        <v>0</v>
      </c>
      <c r="H493" s="13">
        <v>0</v>
      </c>
      <c r="I493" s="12">
        <v>150</v>
      </c>
      <c r="J493" s="26">
        <v>0</v>
      </c>
      <c r="K493" s="26">
        <v>0</v>
      </c>
      <c r="L493" s="26">
        <v>0</v>
      </c>
      <c r="M493" s="26">
        <v>0</v>
      </c>
      <c r="N493" s="26">
        <v>0</v>
      </c>
      <c r="O493" s="26">
        <v>0</v>
      </c>
      <c r="P493" s="26">
        <v>0</v>
      </c>
      <c r="Q493" s="26">
        <v>0</v>
      </c>
      <c r="R493" s="26">
        <v>0</v>
      </c>
      <c r="S493" s="26">
        <v>0</v>
      </c>
      <c r="T493" s="26">
        <v>0</v>
      </c>
      <c r="U493" s="26">
        <v>0</v>
      </c>
      <c r="V493" s="26">
        <v>0</v>
      </c>
      <c r="W493" s="26">
        <v>0</v>
      </c>
      <c r="X493" s="26">
        <v>0</v>
      </c>
      <c r="Y493" s="46" t="s">
        <v>7</v>
      </c>
      <c r="Z493" s="15"/>
    </row>
    <row r="494" spans="1:26" ht="51">
      <c r="A494" s="47" t="s">
        <v>1342</v>
      </c>
      <c r="B494" s="11" t="s">
        <v>943</v>
      </c>
      <c r="C494" s="11" t="s">
        <v>1017</v>
      </c>
      <c r="D494" s="11" t="s">
        <v>1047</v>
      </c>
      <c r="E494" s="61">
        <f t="shared" si="36"/>
        <v>40</v>
      </c>
      <c r="F494" s="62">
        <f t="shared" si="37"/>
        <v>40</v>
      </c>
      <c r="G494" s="13">
        <v>0</v>
      </c>
      <c r="H494" s="13">
        <v>0</v>
      </c>
      <c r="I494" s="12">
        <v>40</v>
      </c>
      <c r="J494" s="26">
        <v>0</v>
      </c>
      <c r="K494" s="26">
        <v>0</v>
      </c>
      <c r="L494" s="26">
        <v>0</v>
      </c>
      <c r="M494" s="26">
        <v>0</v>
      </c>
      <c r="N494" s="26">
        <v>0</v>
      </c>
      <c r="O494" s="26">
        <v>0</v>
      </c>
      <c r="P494" s="26">
        <v>0</v>
      </c>
      <c r="Q494" s="26">
        <v>0</v>
      </c>
      <c r="R494" s="26">
        <v>0</v>
      </c>
      <c r="S494" s="26">
        <v>0</v>
      </c>
      <c r="T494" s="26">
        <v>0</v>
      </c>
      <c r="U494" s="26">
        <v>0</v>
      </c>
      <c r="V494" s="26">
        <v>0</v>
      </c>
      <c r="W494" s="26">
        <v>0</v>
      </c>
      <c r="X494" s="26">
        <v>0</v>
      </c>
      <c r="Y494" s="46" t="s">
        <v>7</v>
      </c>
      <c r="Z494" s="15"/>
    </row>
    <row r="495" spans="1:26" ht="51">
      <c r="A495" s="47" t="s">
        <v>1343</v>
      </c>
      <c r="B495" s="11" t="s">
        <v>461</v>
      </c>
      <c r="C495" s="11" t="s">
        <v>505</v>
      </c>
      <c r="D495" s="11" t="s">
        <v>1047</v>
      </c>
      <c r="E495" s="61">
        <f t="shared" si="36"/>
        <v>2560</v>
      </c>
      <c r="F495" s="62">
        <f t="shared" si="37"/>
        <v>2560</v>
      </c>
      <c r="G495" s="13">
        <v>0</v>
      </c>
      <c r="H495" s="13">
        <v>0</v>
      </c>
      <c r="I495" s="12">
        <v>0</v>
      </c>
      <c r="J495" s="13">
        <v>2560</v>
      </c>
      <c r="K495" s="26">
        <v>0</v>
      </c>
      <c r="L495" s="26">
        <v>0</v>
      </c>
      <c r="M495" s="26">
        <v>0</v>
      </c>
      <c r="N495" s="26">
        <v>0</v>
      </c>
      <c r="O495" s="26">
        <v>0</v>
      </c>
      <c r="P495" s="26">
        <v>0</v>
      </c>
      <c r="Q495" s="26">
        <v>0</v>
      </c>
      <c r="R495" s="26">
        <v>0</v>
      </c>
      <c r="S495" s="26">
        <v>0</v>
      </c>
      <c r="T495" s="26">
        <v>0</v>
      </c>
      <c r="U495" s="26">
        <v>0</v>
      </c>
      <c r="V495" s="26">
        <v>0</v>
      </c>
      <c r="W495" s="26">
        <v>0</v>
      </c>
      <c r="X495" s="26">
        <v>0</v>
      </c>
      <c r="Y495" s="46" t="s">
        <v>7</v>
      </c>
      <c r="Z495" s="15"/>
    </row>
    <row r="496" spans="1:26" ht="51">
      <c r="A496" s="47" t="s">
        <v>1344</v>
      </c>
      <c r="B496" s="11" t="s">
        <v>504</v>
      </c>
      <c r="C496" s="11" t="s">
        <v>506</v>
      </c>
      <c r="D496" s="11" t="s">
        <v>1047</v>
      </c>
      <c r="E496" s="61">
        <f t="shared" si="36"/>
        <v>2477.58</v>
      </c>
      <c r="F496" s="62">
        <f t="shared" si="37"/>
        <v>2477.58</v>
      </c>
      <c r="G496" s="13">
        <v>0</v>
      </c>
      <c r="H496" s="13">
        <v>0</v>
      </c>
      <c r="I496" s="12">
        <v>0</v>
      </c>
      <c r="J496" s="13">
        <v>2477.58</v>
      </c>
      <c r="K496" s="26">
        <v>0</v>
      </c>
      <c r="L496" s="26">
        <v>0</v>
      </c>
      <c r="M496" s="26">
        <v>0</v>
      </c>
      <c r="N496" s="26">
        <v>0</v>
      </c>
      <c r="O496" s="26">
        <v>0</v>
      </c>
      <c r="P496" s="26">
        <v>0</v>
      </c>
      <c r="Q496" s="26">
        <v>0</v>
      </c>
      <c r="R496" s="26">
        <v>0</v>
      </c>
      <c r="S496" s="26">
        <v>0</v>
      </c>
      <c r="T496" s="26">
        <v>0</v>
      </c>
      <c r="U496" s="26">
        <v>0</v>
      </c>
      <c r="V496" s="26">
        <v>0</v>
      </c>
      <c r="W496" s="26">
        <v>0</v>
      </c>
      <c r="X496" s="26">
        <v>0</v>
      </c>
      <c r="Y496" s="46" t="s">
        <v>7</v>
      </c>
      <c r="Z496" s="15"/>
    </row>
    <row r="497" spans="1:26" ht="51">
      <c r="A497" s="47" t="s">
        <v>1345</v>
      </c>
      <c r="B497" s="11" t="s">
        <v>461</v>
      </c>
      <c r="C497" s="11" t="s">
        <v>458</v>
      </c>
      <c r="D497" s="11" t="s">
        <v>1047</v>
      </c>
      <c r="E497" s="61">
        <f t="shared" si="36"/>
        <v>1010</v>
      </c>
      <c r="F497" s="62">
        <f t="shared" si="37"/>
        <v>1010</v>
      </c>
      <c r="G497" s="13">
        <v>0</v>
      </c>
      <c r="H497" s="13">
        <v>0</v>
      </c>
      <c r="I497" s="12">
        <v>0</v>
      </c>
      <c r="J497" s="13">
        <v>1010</v>
      </c>
      <c r="K497" s="26">
        <v>0</v>
      </c>
      <c r="L497" s="26">
        <v>0</v>
      </c>
      <c r="M497" s="26">
        <v>0</v>
      </c>
      <c r="N497" s="26">
        <v>0</v>
      </c>
      <c r="O497" s="26">
        <v>0</v>
      </c>
      <c r="P497" s="26">
        <v>0</v>
      </c>
      <c r="Q497" s="26">
        <v>0</v>
      </c>
      <c r="R497" s="26">
        <v>0</v>
      </c>
      <c r="S497" s="26">
        <v>0</v>
      </c>
      <c r="T497" s="26">
        <v>0</v>
      </c>
      <c r="U497" s="26">
        <v>0</v>
      </c>
      <c r="V497" s="26">
        <v>0</v>
      </c>
      <c r="W497" s="26">
        <v>0</v>
      </c>
      <c r="X497" s="26">
        <v>0</v>
      </c>
      <c r="Y497" s="46" t="s">
        <v>7</v>
      </c>
      <c r="Z497" s="15"/>
    </row>
    <row r="498" spans="1:26" ht="51">
      <c r="A498" s="47" t="s">
        <v>1346</v>
      </c>
      <c r="B498" s="11" t="s">
        <v>461</v>
      </c>
      <c r="C498" s="11" t="s">
        <v>507</v>
      </c>
      <c r="D498" s="11" t="s">
        <v>1047</v>
      </c>
      <c r="E498" s="61">
        <f t="shared" si="36"/>
        <v>1000</v>
      </c>
      <c r="F498" s="62">
        <f t="shared" si="37"/>
        <v>1000</v>
      </c>
      <c r="G498" s="13">
        <v>0</v>
      </c>
      <c r="H498" s="13">
        <v>0</v>
      </c>
      <c r="I498" s="12">
        <v>0</v>
      </c>
      <c r="J498" s="13">
        <v>1000</v>
      </c>
      <c r="K498" s="26">
        <v>0</v>
      </c>
      <c r="L498" s="26">
        <v>0</v>
      </c>
      <c r="M498" s="26">
        <v>0</v>
      </c>
      <c r="N498" s="26">
        <v>0</v>
      </c>
      <c r="O498" s="26">
        <v>0</v>
      </c>
      <c r="P498" s="26">
        <v>0</v>
      </c>
      <c r="Q498" s="26">
        <v>0</v>
      </c>
      <c r="R498" s="26">
        <v>0</v>
      </c>
      <c r="S498" s="26">
        <v>0</v>
      </c>
      <c r="T498" s="26">
        <v>0</v>
      </c>
      <c r="U498" s="26">
        <v>0</v>
      </c>
      <c r="V498" s="26">
        <v>0</v>
      </c>
      <c r="W498" s="26">
        <v>0</v>
      </c>
      <c r="X498" s="26">
        <v>0</v>
      </c>
      <c r="Y498" s="46" t="s">
        <v>7</v>
      </c>
      <c r="Z498" s="15"/>
    </row>
    <row r="499" spans="1:26" ht="51">
      <c r="A499" s="47" t="s">
        <v>1347</v>
      </c>
      <c r="B499" s="11" t="s">
        <v>504</v>
      </c>
      <c r="C499" s="11" t="s">
        <v>508</v>
      </c>
      <c r="D499" s="11" t="s">
        <v>510</v>
      </c>
      <c r="E499" s="61">
        <f t="shared" si="36"/>
        <v>5463.55</v>
      </c>
      <c r="F499" s="62">
        <f t="shared" si="37"/>
        <v>5463.55</v>
      </c>
      <c r="G499" s="13">
        <v>0</v>
      </c>
      <c r="H499" s="13">
        <v>0</v>
      </c>
      <c r="I499" s="12">
        <v>0</v>
      </c>
      <c r="J499" s="13">
        <v>5463.55</v>
      </c>
      <c r="K499" s="26">
        <v>0</v>
      </c>
      <c r="L499" s="26">
        <v>0</v>
      </c>
      <c r="M499" s="26">
        <v>0</v>
      </c>
      <c r="N499" s="26">
        <v>0</v>
      </c>
      <c r="O499" s="26">
        <v>0</v>
      </c>
      <c r="P499" s="26">
        <v>0</v>
      </c>
      <c r="Q499" s="26">
        <v>0</v>
      </c>
      <c r="R499" s="26">
        <v>0</v>
      </c>
      <c r="S499" s="26">
        <v>0</v>
      </c>
      <c r="T499" s="26">
        <v>0</v>
      </c>
      <c r="U499" s="26">
        <v>0</v>
      </c>
      <c r="V499" s="26">
        <v>0</v>
      </c>
      <c r="W499" s="26">
        <v>0</v>
      </c>
      <c r="X499" s="26">
        <v>0</v>
      </c>
      <c r="Y499" s="44" t="s">
        <v>7</v>
      </c>
      <c r="Z499" s="15"/>
    </row>
    <row r="500" spans="1:26" ht="51">
      <c r="A500" s="47" t="s">
        <v>1348</v>
      </c>
      <c r="B500" s="11" t="s">
        <v>460</v>
      </c>
      <c r="C500" s="11" t="s">
        <v>509</v>
      </c>
      <c r="D500" s="11" t="s">
        <v>510</v>
      </c>
      <c r="E500" s="61">
        <f t="shared" si="36"/>
        <v>2006</v>
      </c>
      <c r="F500" s="62">
        <f t="shared" si="37"/>
        <v>2006</v>
      </c>
      <c r="G500" s="13">
        <v>0</v>
      </c>
      <c r="H500" s="13">
        <v>0</v>
      </c>
      <c r="I500" s="12">
        <v>0</v>
      </c>
      <c r="J500" s="13">
        <v>2006</v>
      </c>
      <c r="K500" s="26">
        <v>0</v>
      </c>
      <c r="L500" s="26">
        <v>0</v>
      </c>
      <c r="M500" s="26">
        <v>0</v>
      </c>
      <c r="N500" s="26">
        <v>0</v>
      </c>
      <c r="O500" s="26">
        <v>0</v>
      </c>
      <c r="P500" s="26">
        <v>0</v>
      </c>
      <c r="Q500" s="26">
        <v>0</v>
      </c>
      <c r="R500" s="26">
        <v>0</v>
      </c>
      <c r="S500" s="26">
        <v>0</v>
      </c>
      <c r="T500" s="26">
        <v>0</v>
      </c>
      <c r="U500" s="26">
        <v>0</v>
      </c>
      <c r="V500" s="26">
        <v>0</v>
      </c>
      <c r="W500" s="26">
        <v>0</v>
      </c>
      <c r="X500" s="26">
        <v>0</v>
      </c>
      <c r="Y500" s="44" t="s">
        <v>7</v>
      </c>
      <c r="Z500" s="15"/>
    </row>
    <row r="501" spans="1:26">
      <c r="A501" s="89"/>
      <c r="B501" s="34"/>
      <c r="C501" s="34"/>
      <c r="D501" s="11"/>
      <c r="E501" s="34"/>
      <c r="F501" s="34"/>
      <c r="G501" s="34"/>
      <c r="H501" s="34"/>
      <c r="I501" s="34"/>
      <c r="J501" s="90"/>
      <c r="K501" s="90"/>
      <c r="L501" s="90"/>
      <c r="M501" s="90"/>
      <c r="N501" s="90"/>
      <c r="O501" s="90"/>
      <c r="P501" s="90"/>
      <c r="Q501" s="90"/>
      <c r="R501" s="90"/>
      <c r="S501" s="90"/>
      <c r="T501" s="90"/>
      <c r="U501" s="90"/>
      <c r="V501" s="90"/>
      <c r="W501" s="90"/>
      <c r="X501" s="90"/>
      <c r="Y501" s="90"/>
    </row>
    <row r="502" spans="1:26" s="6" customFormat="1">
      <c r="A502" s="91"/>
      <c r="B502" s="92"/>
      <c r="C502" s="92" t="s">
        <v>511</v>
      </c>
      <c r="D502" s="93"/>
      <c r="E502" s="92"/>
      <c r="F502" s="38">
        <f t="shared" ref="F502:X502" si="38">F341+F13</f>
        <v>4504535.2069300003</v>
      </c>
      <c r="G502" s="38">
        <f t="shared" si="38"/>
        <v>146089.41975999999</v>
      </c>
      <c r="H502" s="38">
        <f t="shared" si="38"/>
        <v>150059.59716999996</v>
      </c>
      <c r="I502" s="38">
        <f t="shared" si="38"/>
        <v>244132.06</v>
      </c>
      <c r="J502" s="94">
        <f t="shared" si="38"/>
        <v>250254.13</v>
      </c>
      <c r="K502" s="94">
        <f t="shared" si="38"/>
        <v>233999.99999999988</v>
      </c>
      <c r="L502" s="94">
        <f t="shared" si="38"/>
        <v>237999.99999999997</v>
      </c>
      <c r="M502" s="94">
        <f t="shared" si="38"/>
        <v>241999.99999999997</v>
      </c>
      <c r="N502" s="94">
        <f t="shared" si="38"/>
        <v>247000</v>
      </c>
      <c r="O502" s="94">
        <f t="shared" si="38"/>
        <v>251000</v>
      </c>
      <c r="P502" s="94">
        <f t="shared" si="38"/>
        <v>256000</v>
      </c>
      <c r="Q502" s="94">
        <f t="shared" si="38"/>
        <v>260999.99999999997</v>
      </c>
      <c r="R502" s="94">
        <f t="shared" si="38"/>
        <v>265999.99999999994</v>
      </c>
      <c r="S502" s="94">
        <f t="shared" si="38"/>
        <v>272000.00000000006</v>
      </c>
      <c r="T502" s="94">
        <f t="shared" si="38"/>
        <v>276999.99999999994</v>
      </c>
      <c r="U502" s="94">
        <f t="shared" si="38"/>
        <v>283000</v>
      </c>
      <c r="V502" s="94">
        <f t="shared" si="38"/>
        <v>289000</v>
      </c>
      <c r="W502" s="94">
        <f t="shared" si="38"/>
        <v>295999.99999999994</v>
      </c>
      <c r="X502" s="94">
        <f t="shared" si="38"/>
        <v>301999.99999999924</v>
      </c>
      <c r="Y502" s="95"/>
    </row>
    <row r="503" spans="1:26">
      <c r="I503" s="15">
        <v>19.3993</v>
      </c>
      <c r="J503" s="2">
        <f>12.78458+7.46955</f>
        <v>20.25413</v>
      </c>
    </row>
    <row r="504" spans="1:26">
      <c r="I504" s="39">
        <v>131</v>
      </c>
      <c r="J504" s="7">
        <v>131</v>
      </c>
      <c r="K504" s="7">
        <v>131</v>
      </c>
      <c r="L504" s="7">
        <v>131</v>
      </c>
      <c r="M504" s="7">
        <v>131</v>
      </c>
      <c r="N504" s="7">
        <v>131</v>
      </c>
      <c r="O504" s="7">
        <v>131</v>
      </c>
      <c r="P504" s="7">
        <v>131</v>
      </c>
      <c r="Q504" s="7">
        <v>131</v>
      </c>
      <c r="R504" s="7">
        <v>131</v>
      </c>
      <c r="S504" s="7">
        <v>131</v>
      </c>
      <c r="T504" s="7">
        <v>131</v>
      </c>
      <c r="U504" s="7">
        <v>131</v>
      </c>
      <c r="V504" s="7">
        <v>131</v>
      </c>
      <c r="W504" s="7">
        <v>131</v>
      </c>
      <c r="X504" s="7">
        <v>131</v>
      </c>
    </row>
    <row r="505" spans="1:26">
      <c r="I505" s="39">
        <v>95</v>
      </c>
      <c r="J505" s="7">
        <v>99</v>
      </c>
      <c r="K505" s="7">
        <v>103</v>
      </c>
      <c r="L505" s="7">
        <v>107</v>
      </c>
      <c r="M505" s="7">
        <v>111</v>
      </c>
      <c r="N505" s="7">
        <v>116</v>
      </c>
      <c r="O505" s="7">
        <v>120</v>
      </c>
      <c r="P505" s="7">
        <v>125</v>
      </c>
      <c r="Q505" s="7">
        <v>130</v>
      </c>
      <c r="R505" s="7">
        <v>135</v>
      </c>
      <c r="S505" s="7">
        <v>141</v>
      </c>
      <c r="T505" s="7">
        <v>146</v>
      </c>
      <c r="U505" s="7">
        <v>152</v>
      </c>
      <c r="V505" s="7">
        <v>158</v>
      </c>
      <c r="W505" s="7">
        <v>165</v>
      </c>
      <c r="X505" s="7">
        <v>171</v>
      </c>
    </row>
    <row r="506" spans="1:26">
      <c r="I506" s="15">
        <f>I503+I504+I505</f>
        <v>245.39930000000001</v>
      </c>
      <c r="J506" s="2">
        <f t="shared" ref="J506:X506" si="39">J503+J504+J505</f>
        <v>250.25413</v>
      </c>
      <c r="K506" s="2">
        <f t="shared" si="39"/>
        <v>234</v>
      </c>
      <c r="L506" s="2">
        <f t="shared" si="39"/>
        <v>238</v>
      </c>
      <c r="M506" s="2">
        <f t="shared" si="39"/>
        <v>242</v>
      </c>
      <c r="N506" s="2">
        <f t="shared" si="39"/>
        <v>247</v>
      </c>
      <c r="O506" s="2">
        <f t="shared" si="39"/>
        <v>251</v>
      </c>
      <c r="P506" s="2">
        <f t="shared" si="39"/>
        <v>256</v>
      </c>
      <c r="Q506" s="2">
        <f t="shared" si="39"/>
        <v>261</v>
      </c>
      <c r="R506" s="2">
        <f t="shared" si="39"/>
        <v>266</v>
      </c>
      <c r="S506" s="2">
        <f t="shared" si="39"/>
        <v>272</v>
      </c>
      <c r="T506" s="2">
        <f t="shared" si="39"/>
        <v>277</v>
      </c>
      <c r="U506" s="2">
        <f t="shared" si="39"/>
        <v>283</v>
      </c>
      <c r="V506" s="2">
        <f t="shared" si="39"/>
        <v>289</v>
      </c>
      <c r="W506" s="2">
        <f t="shared" si="39"/>
        <v>296</v>
      </c>
      <c r="X506" s="2">
        <f t="shared" si="39"/>
        <v>302</v>
      </c>
    </row>
    <row r="511" spans="1:26">
      <c r="I511" s="15">
        <v>131000</v>
      </c>
    </row>
    <row r="515" spans="9:9">
      <c r="I515" s="15">
        <f>I501-I511</f>
        <v>-131000</v>
      </c>
    </row>
  </sheetData>
  <autoFilter ref="A12:Z506">
    <filterColumn colId="3"/>
    <filterColumn colId="6"/>
    <filterColumn colId="7"/>
    <filterColumn colId="8"/>
  </autoFilter>
  <mergeCells count="21">
    <mergeCell ref="A413:A414"/>
    <mergeCell ref="A341:D341"/>
    <mergeCell ref="A190:A191"/>
    <mergeCell ref="A13:E13"/>
    <mergeCell ref="A92:A93"/>
    <mergeCell ref="B92:B93"/>
    <mergeCell ref="A43:A44"/>
    <mergeCell ref="B43:B44"/>
    <mergeCell ref="C43:C44"/>
    <mergeCell ref="A48:A49"/>
    <mergeCell ref="B48:B49"/>
    <mergeCell ref="C48:C49"/>
    <mergeCell ref="G10:X10"/>
    <mergeCell ref="Z10:Z13"/>
    <mergeCell ref="A71:A72"/>
    <mergeCell ref="B71:B72"/>
    <mergeCell ref="C71:C72"/>
    <mergeCell ref="A66:A67"/>
    <mergeCell ref="A68:A69"/>
    <mergeCell ref="B68:B69"/>
    <mergeCell ref="C68:C69"/>
  </mergeCells>
  <conditionalFormatting sqref="B350:B360 B62">
    <cfRule type="containsText" dxfId="27" priority="27" operator="containsText" text="#ЗНАЧ!">
      <formula>NOT(ISERROR(SEARCH("#ЗНАЧ!",B62)))</formula>
    </cfRule>
    <cfRule type="containsText" dxfId="26" priority="28" operator="containsText" text="#Н/Д">
      <formula>NOT(ISERROR(SEARCH("#Н/Д",B62)))</formula>
    </cfRule>
    <cfRule type="containsText" dxfId="25" priority="29" operator="containsText" text="(пусто)">
      <formula>NOT(ISERROR(SEARCH("(пусто)",B62)))</formula>
    </cfRule>
  </conditionalFormatting>
  <conditionalFormatting sqref="B62">
    <cfRule type="duplicateValues" dxfId="24" priority="27" stopIfTrue="1"/>
  </conditionalFormatting>
  <conditionalFormatting sqref="B62">
    <cfRule type="duplicateValues" dxfId="23" priority="27" stopIfTrue="1"/>
  </conditionalFormatting>
  <conditionalFormatting sqref="B350:B360">
    <cfRule type="containsText" dxfId="22" priority="26" operator="containsText" text="(пусто)">
      <formula>NOT(ISERROR(SEARCH("(пусто)",B350)))</formula>
    </cfRule>
  </conditionalFormatting>
  <conditionalFormatting sqref="B350">
    <cfRule type="duplicateValues" dxfId="21" priority="22"/>
  </conditionalFormatting>
  <conditionalFormatting sqref="B350">
    <cfRule type="duplicateValues" dxfId="20" priority="21"/>
  </conditionalFormatting>
  <conditionalFormatting sqref="B351">
    <cfRule type="duplicateValues" dxfId="19" priority="20"/>
  </conditionalFormatting>
  <conditionalFormatting sqref="B351">
    <cfRule type="duplicateValues" dxfId="18" priority="19"/>
  </conditionalFormatting>
  <conditionalFormatting sqref="B353">
    <cfRule type="duplicateValues" dxfId="17" priority="18"/>
  </conditionalFormatting>
  <conditionalFormatting sqref="B353">
    <cfRule type="duplicateValues" dxfId="16" priority="17"/>
  </conditionalFormatting>
  <conditionalFormatting sqref="B354">
    <cfRule type="duplicateValues" dxfId="15" priority="16"/>
  </conditionalFormatting>
  <conditionalFormatting sqref="B354">
    <cfRule type="duplicateValues" dxfId="14" priority="15"/>
  </conditionalFormatting>
  <conditionalFormatting sqref="B356">
    <cfRule type="duplicateValues" dxfId="13" priority="14"/>
  </conditionalFormatting>
  <conditionalFormatting sqref="B356">
    <cfRule type="duplicateValues" dxfId="12" priority="13"/>
  </conditionalFormatting>
  <conditionalFormatting sqref="B357">
    <cfRule type="duplicateValues" dxfId="11" priority="12"/>
  </conditionalFormatting>
  <conditionalFormatting sqref="B357">
    <cfRule type="duplicateValues" dxfId="10" priority="11"/>
  </conditionalFormatting>
  <conditionalFormatting sqref="B358">
    <cfRule type="duplicateValues" dxfId="9" priority="10"/>
  </conditionalFormatting>
  <conditionalFormatting sqref="B358">
    <cfRule type="duplicateValues" dxfId="8" priority="9"/>
  </conditionalFormatting>
  <conditionalFormatting sqref="B359">
    <cfRule type="duplicateValues" dxfId="7" priority="8"/>
  </conditionalFormatting>
  <conditionalFormatting sqref="B359">
    <cfRule type="duplicateValues" dxfId="6" priority="7"/>
  </conditionalFormatting>
  <conditionalFormatting sqref="B356:B359 B350:B351 B353:B354">
    <cfRule type="duplicateValues" dxfId="5" priority="6"/>
  </conditionalFormatting>
  <conditionalFormatting sqref="B356:B359 B350:B351 B353:B354">
    <cfRule type="duplicateValues" dxfId="4" priority="5"/>
  </conditionalFormatting>
  <conditionalFormatting sqref="B352">
    <cfRule type="duplicateValues" dxfId="3" priority="4"/>
  </conditionalFormatting>
  <conditionalFormatting sqref="B355">
    <cfRule type="duplicateValues" dxfId="2" priority="3"/>
  </conditionalFormatting>
  <conditionalFormatting sqref="B360">
    <cfRule type="duplicateValues" dxfId="1" priority="2"/>
  </conditionalFormatting>
  <conditionalFormatting sqref="B350:B36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44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F14"/>
  <sheetViews>
    <sheetView workbookViewId="0">
      <selection activeCell="F15" sqref="F15"/>
    </sheetView>
  </sheetViews>
  <sheetFormatPr defaultRowHeight="12.75"/>
  <cols>
    <col min="6" max="6" width="10.140625" bestFit="1" customWidth="1"/>
  </cols>
  <sheetData>
    <row r="14" spans="6:6">
      <c r="F14" s="1">
        <v>36894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Минстрой</vt:lpstr>
      <vt:lpstr>Лист1</vt:lpstr>
      <vt:lpstr>Минстрой!Область_печати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eshi013</cp:lastModifiedBy>
  <cp:lastPrinted>2017-01-25T11:34:03Z</cp:lastPrinted>
  <dcterms:created xsi:type="dcterms:W3CDTF">2010-05-19T10:50:44Z</dcterms:created>
  <dcterms:modified xsi:type="dcterms:W3CDTF">2017-01-25T11:34:32Z</dcterms:modified>
</cp:coreProperties>
</file>